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howInkAnnotation="0"/>
  <mc:AlternateContent xmlns:mc="http://schemas.openxmlformats.org/markup-compatibility/2006">
    <mc:Choice Requires="x15">
      <x15ac:absPath xmlns:x15ac="http://schemas.microsoft.com/office/spreadsheetml/2010/11/ac" url="\\ad.ucl.ac.uk\home0\ucnvs20\Documents\S Work\PAPERS\Fish-Vaccines\"/>
    </mc:Choice>
  </mc:AlternateContent>
  <xr:revisionPtr revIDLastSave="0" documentId="8_{746F64EF-BF62-444C-A45A-618927159838}" xr6:coauthVersionLast="47" xr6:coauthVersionMax="47" xr10:uidLastSave="{00000000-0000-0000-0000-000000000000}"/>
  <bookViews>
    <workbookView xWindow="-28920" yWindow="-1935" windowWidth="29040" windowHeight="1764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9" i="1" l="1"/>
  <c r="W34" i="1"/>
  <c r="X34" i="1"/>
  <c r="W35" i="1"/>
  <c r="X35" i="1"/>
  <c r="W33" i="1"/>
  <c r="X33" i="1"/>
  <c r="W36" i="1"/>
  <c r="X36" i="1"/>
  <c r="Y36" i="1"/>
  <c r="W29" i="1"/>
  <c r="X29" i="1"/>
  <c r="W30" i="1"/>
  <c r="X30" i="1"/>
  <c r="W31" i="1"/>
  <c r="X31" i="1"/>
  <c r="W32" i="1"/>
  <c r="X32" i="1"/>
  <c r="Y32" i="1"/>
  <c r="W27" i="1"/>
  <c r="X27" i="1"/>
  <c r="W28" i="1"/>
  <c r="X28" i="1"/>
  <c r="W25" i="1"/>
  <c r="X25" i="1"/>
  <c r="W26" i="1"/>
  <c r="X26" i="1"/>
  <c r="Y28" i="1"/>
  <c r="D55" i="1"/>
  <c r="D56" i="1"/>
  <c r="D57" i="1"/>
  <c r="D58" i="1"/>
  <c r="D60" i="1"/>
  <c r="E55" i="1"/>
  <c r="E56" i="1"/>
  <c r="E57" i="1"/>
  <c r="E58" i="1"/>
  <c r="E60" i="1"/>
  <c r="F55" i="1"/>
  <c r="F56" i="1"/>
  <c r="F57" i="1"/>
  <c r="F58" i="1"/>
  <c r="F60" i="1"/>
  <c r="G55" i="1"/>
  <c r="G56" i="1"/>
  <c r="G57" i="1"/>
  <c r="G58" i="1"/>
  <c r="G60" i="1"/>
  <c r="H57" i="1"/>
  <c r="H55" i="1"/>
  <c r="H56" i="1"/>
  <c r="H58" i="1"/>
  <c r="H60" i="1"/>
  <c r="I57" i="1"/>
  <c r="I56" i="1"/>
  <c r="I55" i="1"/>
  <c r="I58" i="1"/>
  <c r="I60" i="1"/>
  <c r="J57" i="1"/>
  <c r="J55" i="1"/>
  <c r="J56" i="1"/>
  <c r="J58" i="1"/>
  <c r="J60" i="1"/>
  <c r="K56" i="1"/>
  <c r="K57" i="1"/>
  <c r="K55" i="1"/>
  <c r="K58" i="1"/>
  <c r="K60" i="1"/>
  <c r="L56" i="1"/>
  <c r="L57" i="1"/>
  <c r="L55" i="1"/>
  <c r="L58" i="1"/>
  <c r="L60" i="1"/>
  <c r="M56" i="1"/>
  <c r="M57" i="1"/>
  <c r="M55" i="1"/>
  <c r="M58" i="1"/>
  <c r="M60" i="1"/>
  <c r="N56" i="1"/>
  <c r="N57" i="1"/>
  <c r="N55" i="1"/>
  <c r="N58" i="1"/>
  <c r="N60" i="1"/>
  <c r="O56" i="1"/>
  <c r="O57" i="1"/>
  <c r="O55" i="1"/>
  <c r="O58" i="1"/>
  <c r="O60" i="1"/>
  <c r="P56" i="1"/>
  <c r="P57" i="1"/>
  <c r="P55" i="1"/>
  <c r="P58" i="1"/>
  <c r="P60" i="1"/>
  <c r="Q56" i="1"/>
  <c r="Q57" i="1"/>
  <c r="Q55" i="1"/>
  <c r="Q58" i="1"/>
  <c r="Q60" i="1"/>
  <c r="R56" i="1"/>
  <c r="R57" i="1"/>
  <c r="R55" i="1"/>
  <c r="R58" i="1"/>
  <c r="R60" i="1"/>
  <c r="S56" i="1"/>
  <c r="S57" i="1"/>
  <c r="S55" i="1"/>
  <c r="S58" i="1"/>
  <c r="S60" i="1"/>
  <c r="T56" i="1"/>
  <c r="T57" i="1"/>
  <c r="T55" i="1"/>
  <c r="T58" i="1"/>
  <c r="T60" i="1"/>
  <c r="U56" i="1"/>
  <c r="U57" i="1"/>
  <c r="U55" i="1"/>
  <c r="U58" i="1"/>
  <c r="U60" i="1"/>
  <c r="V56" i="1"/>
  <c r="V57" i="1"/>
  <c r="V55" i="1"/>
  <c r="V58" i="1"/>
  <c r="V60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C60" i="1"/>
  <c r="C59" i="1"/>
  <c r="D49" i="1"/>
  <c r="D50" i="1"/>
  <c r="D51" i="1"/>
  <c r="D52" i="1"/>
  <c r="D54" i="1"/>
  <c r="E49" i="1"/>
  <c r="E50" i="1"/>
  <c r="E51" i="1"/>
  <c r="E52" i="1"/>
  <c r="E54" i="1"/>
  <c r="F49" i="1"/>
  <c r="F50" i="1"/>
  <c r="F51" i="1"/>
  <c r="F52" i="1"/>
  <c r="F54" i="1"/>
  <c r="G49" i="1"/>
  <c r="G50" i="1"/>
  <c r="G51" i="1"/>
  <c r="G52" i="1"/>
  <c r="G54" i="1"/>
  <c r="H49" i="1"/>
  <c r="H50" i="1"/>
  <c r="H51" i="1"/>
  <c r="H52" i="1"/>
  <c r="H54" i="1"/>
  <c r="I49" i="1"/>
  <c r="I50" i="1"/>
  <c r="I51" i="1"/>
  <c r="I52" i="1"/>
  <c r="I54" i="1"/>
  <c r="J49" i="1"/>
  <c r="J50" i="1"/>
  <c r="J51" i="1"/>
  <c r="J52" i="1"/>
  <c r="J54" i="1"/>
  <c r="K49" i="1"/>
  <c r="K50" i="1"/>
  <c r="K51" i="1"/>
  <c r="K52" i="1"/>
  <c r="K54" i="1"/>
  <c r="L49" i="1"/>
  <c r="L50" i="1"/>
  <c r="L51" i="1"/>
  <c r="L52" i="1"/>
  <c r="L54" i="1"/>
  <c r="M49" i="1"/>
  <c r="M50" i="1"/>
  <c r="M51" i="1"/>
  <c r="M52" i="1"/>
  <c r="M54" i="1"/>
  <c r="N49" i="1"/>
  <c r="N50" i="1"/>
  <c r="N51" i="1"/>
  <c r="N52" i="1"/>
  <c r="N54" i="1"/>
  <c r="O49" i="1"/>
  <c r="O50" i="1"/>
  <c r="O51" i="1"/>
  <c r="O52" i="1"/>
  <c r="O54" i="1"/>
  <c r="P49" i="1"/>
  <c r="P50" i="1"/>
  <c r="P51" i="1"/>
  <c r="P52" i="1"/>
  <c r="P54" i="1"/>
  <c r="Q49" i="1"/>
  <c r="Q50" i="1"/>
  <c r="Q51" i="1"/>
  <c r="Q52" i="1"/>
  <c r="Q54" i="1"/>
  <c r="R49" i="1"/>
  <c r="R50" i="1"/>
  <c r="R51" i="1"/>
  <c r="R52" i="1"/>
  <c r="R54" i="1"/>
  <c r="S49" i="1"/>
  <c r="S50" i="1"/>
  <c r="S51" i="1"/>
  <c r="S52" i="1"/>
  <c r="S54" i="1"/>
  <c r="T49" i="1"/>
  <c r="T50" i="1"/>
  <c r="T51" i="1"/>
  <c r="T52" i="1"/>
  <c r="T54" i="1"/>
  <c r="U49" i="1"/>
  <c r="U50" i="1"/>
  <c r="U51" i="1"/>
  <c r="U52" i="1"/>
  <c r="U54" i="1"/>
  <c r="V49" i="1"/>
  <c r="V50" i="1"/>
  <c r="V51" i="1"/>
  <c r="V52" i="1"/>
  <c r="V54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C54" i="1"/>
  <c r="C53" i="1"/>
  <c r="D44" i="1"/>
  <c r="D45" i="1"/>
  <c r="D48" i="1"/>
  <c r="E43" i="1"/>
  <c r="E44" i="1"/>
  <c r="E46" i="1"/>
  <c r="E48" i="1"/>
  <c r="F44" i="1"/>
  <c r="F45" i="1"/>
  <c r="F46" i="1"/>
  <c r="F48" i="1"/>
  <c r="G43" i="1"/>
  <c r="G44" i="1"/>
  <c r="G45" i="1"/>
  <c r="G46" i="1"/>
  <c r="G48" i="1"/>
  <c r="H43" i="1"/>
  <c r="H44" i="1"/>
  <c r="H45" i="1"/>
  <c r="H46" i="1"/>
  <c r="H48" i="1"/>
  <c r="I46" i="1"/>
  <c r="I43" i="1"/>
  <c r="I44" i="1"/>
  <c r="I45" i="1"/>
  <c r="I48" i="1"/>
  <c r="J45" i="1"/>
  <c r="J46" i="1"/>
  <c r="J43" i="1"/>
  <c r="J44" i="1"/>
  <c r="J48" i="1"/>
  <c r="K45" i="1"/>
  <c r="K46" i="1"/>
  <c r="K43" i="1"/>
  <c r="K44" i="1"/>
  <c r="K48" i="1"/>
  <c r="L45" i="1"/>
  <c r="L46" i="1"/>
  <c r="L43" i="1"/>
  <c r="L44" i="1"/>
  <c r="L48" i="1"/>
  <c r="M45" i="1"/>
  <c r="M46" i="1"/>
  <c r="M43" i="1"/>
  <c r="M44" i="1"/>
  <c r="M48" i="1"/>
  <c r="N45" i="1"/>
  <c r="N46" i="1"/>
  <c r="N43" i="1"/>
  <c r="N44" i="1"/>
  <c r="N48" i="1"/>
  <c r="O45" i="1"/>
  <c r="O46" i="1"/>
  <c r="O43" i="1"/>
  <c r="O44" i="1"/>
  <c r="O48" i="1"/>
  <c r="P45" i="1"/>
  <c r="P46" i="1"/>
  <c r="P43" i="1"/>
  <c r="P44" i="1"/>
  <c r="P48" i="1"/>
  <c r="Q45" i="1"/>
  <c r="Q46" i="1"/>
  <c r="Q43" i="1"/>
  <c r="Q44" i="1"/>
  <c r="Q48" i="1"/>
  <c r="R45" i="1"/>
  <c r="R46" i="1"/>
  <c r="R43" i="1"/>
  <c r="R44" i="1"/>
  <c r="R48" i="1"/>
  <c r="S45" i="1"/>
  <c r="S46" i="1"/>
  <c r="S43" i="1"/>
  <c r="S44" i="1"/>
  <c r="S48" i="1"/>
  <c r="T45" i="1"/>
  <c r="T46" i="1"/>
  <c r="T43" i="1"/>
  <c r="T44" i="1"/>
  <c r="T48" i="1"/>
  <c r="U45" i="1"/>
  <c r="U46" i="1"/>
  <c r="U43" i="1"/>
  <c r="U44" i="1"/>
  <c r="U48" i="1"/>
  <c r="V45" i="1"/>
  <c r="V46" i="1"/>
  <c r="V43" i="1"/>
  <c r="V44" i="1"/>
  <c r="V48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C48" i="1"/>
  <c r="C47" i="1"/>
</calcChain>
</file>

<file path=xl/sharedStrings.xml><?xml version="1.0" encoding="utf-8"?>
<sst xmlns="http://schemas.openxmlformats.org/spreadsheetml/2006/main" count="46" uniqueCount="24">
  <si>
    <t>Treatment</t>
  </si>
  <si>
    <t>Replicates</t>
  </si>
  <si>
    <t>Day</t>
  </si>
  <si>
    <t>Fish remained</t>
  </si>
  <si>
    <t>Total</t>
  </si>
  <si>
    <t>%</t>
  </si>
  <si>
    <t>No. Fish per tank: 24</t>
  </si>
  <si>
    <t>Challenge day: 8/9</t>
  </si>
  <si>
    <t>Mean</t>
  </si>
  <si>
    <t>STD</t>
  </si>
  <si>
    <t>STDEV</t>
  </si>
  <si>
    <t>1 (Control)</t>
  </si>
  <si>
    <t>RPS</t>
  </si>
  <si>
    <t>Control (PBS)</t>
  </si>
  <si>
    <t>Start day: 17/8/2021</t>
  </si>
  <si>
    <t>Mortality per day per tank</t>
  </si>
  <si>
    <t>Mortality Percentage (%)- Group comparision</t>
  </si>
  <si>
    <t>No. fish per tank: 23 for Control and 21 for others</t>
  </si>
  <si>
    <t>Mortality per tank per day</t>
  </si>
  <si>
    <t>Cumulative  mortality percentage per tank</t>
  </si>
  <si>
    <t xml:space="preserve">Blank Eudragit microparticles </t>
  </si>
  <si>
    <t>GBS-loaded Eudragit microparticles</t>
  </si>
  <si>
    <t>3 (GBS-loaded Eudragit microparticles)</t>
  </si>
  <si>
    <t>2 (Blank Eudragit microparticles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</si>
</sst>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49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2" fontId="0" fillId="0" borderId="0" xfId="0" applyNumberFormat="1"/>
    <xf numFmtId="1" fontId="0" fillId="0" borderId="0" xfId="0" applyNumberFormat="1"/>
    <xf numFmtId="0" fontId="0" fillId="2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Font="1"/>
    <xf numFmtId="0" fontId="0" fillId="0" borderId="0" xfId="0" applyBorder="1"/>
    <xf numFmtId="0" fontId="0" fillId="0" borderId="8" xfId="0" applyBorder="1"/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9" defaultPivotStyle="PivotStyleMedium7"/>
  <colors>
    <mruColors>
      <color rgb="FFFFF4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Group comparasion</a:t>
            </a:r>
          </a:p>
        </c:rich>
      </c:tx>
      <c:layout>
        <c:manualLayout>
          <c:xMode val="edge"/>
          <c:yMode val="edge"/>
          <c:x val="0.38264943744334401"/>
          <c:y val="6.9444444444444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602653486929897E-2"/>
          <c:y val="0.238189921610544"/>
          <c:w val="0.56620796405885698"/>
          <c:h val="0.64224680112773802"/>
        </c:manualLayout>
      </c:layout>
      <c:lineChart>
        <c:grouping val="standard"/>
        <c:varyColors val="0"/>
        <c:ser>
          <c:idx val="0"/>
          <c:order val="0"/>
          <c:tx>
            <c:strRef>
              <c:f>Sheet1!$A$67</c:f>
              <c:strCache>
                <c:ptCount val="1"/>
                <c:pt idx="0">
                  <c:v>Control (PBS)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4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Sheet1!$C$74:$V$74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2.3809523809523809</c:v>
                  </c:pt>
                  <c:pt idx="4">
                    <c:v>2.3809523809523809</c:v>
                  </c:pt>
                  <c:pt idx="5">
                    <c:v>2.3809523809523809</c:v>
                  </c:pt>
                  <c:pt idx="6">
                    <c:v>3.8880789567986951</c:v>
                  </c:pt>
                  <c:pt idx="7">
                    <c:v>3.8880789567986969</c:v>
                  </c:pt>
                  <c:pt idx="8">
                    <c:v>4.5591767036016071</c:v>
                  </c:pt>
                  <c:pt idx="9">
                    <c:v>4.559176703601624</c:v>
                  </c:pt>
                  <c:pt idx="10">
                    <c:v>6.1475926130276441</c:v>
                  </c:pt>
                  <c:pt idx="11">
                    <c:v>4.5591767036016151</c:v>
                  </c:pt>
                  <c:pt idx="12">
                    <c:v>4.5591767036016151</c:v>
                  </c:pt>
                  <c:pt idx="13">
                    <c:v>4.5591767036016151</c:v>
                  </c:pt>
                  <c:pt idx="14">
                    <c:v>4.5591767036016151</c:v>
                  </c:pt>
                  <c:pt idx="15">
                    <c:v>4.5591767036016151</c:v>
                  </c:pt>
                  <c:pt idx="16">
                    <c:v>4.5591767036016151</c:v>
                  </c:pt>
                  <c:pt idx="17">
                    <c:v>4.5591767036016151</c:v>
                  </c:pt>
                  <c:pt idx="18">
                    <c:v>4.5591767036016151</c:v>
                  </c:pt>
                  <c:pt idx="19">
                    <c:v>4.5591767036016151</c:v>
                  </c:pt>
                </c:numCache>
              </c:numRef>
            </c:plus>
            <c:minus>
              <c:numRef>
                <c:f>Sheet1!$C$74:$V$74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2.3809523809523809</c:v>
                  </c:pt>
                  <c:pt idx="4">
                    <c:v>2.3809523809523809</c:v>
                  </c:pt>
                  <c:pt idx="5">
                    <c:v>2.3809523809523809</c:v>
                  </c:pt>
                  <c:pt idx="6">
                    <c:v>3.8880789567986951</c:v>
                  </c:pt>
                  <c:pt idx="7">
                    <c:v>3.8880789567986969</c:v>
                  </c:pt>
                  <c:pt idx="8">
                    <c:v>4.5591767036016071</c:v>
                  </c:pt>
                  <c:pt idx="9">
                    <c:v>4.559176703601624</c:v>
                  </c:pt>
                  <c:pt idx="10">
                    <c:v>6.1475926130276441</c:v>
                  </c:pt>
                  <c:pt idx="11">
                    <c:v>4.5591767036016151</c:v>
                  </c:pt>
                  <c:pt idx="12">
                    <c:v>4.5591767036016151</c:v>
                  </c:pt>
                  <c:pt idx="13">
                    <c:v>4.5591767036016151</c:v>
                  </c:pt>
                  <c:pt idx="14">
                    <c:v>4.5591767036016151</c:v>
                  </c:pt>
                  <c:pt idx="15">
                    <c:v>4.5591767036016151</c:v>
                  </c:pt>
                  <c:pt idx="16">
                    <c:v>4.5591767036016151</c:v>
                  </c:pt>
                  <c:pt idx="17">
                    <c:v>4.5591767036016151</c:v>
                  </c:pt>
                  <c:pt idx="18">
                    <c:v>4.5591767036016151</c:v>
                  </c:pt>
                  <c:pt idx="19">
                    <c:v>4.5591767036016151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Sheet1!$C$67:$V$67</c:f>
              <c:numCache>
                <c:formatCode>General</c:formatCode>
                <c:ptCount val="20"/>
                <c:pt idx="0">
                  <c:v>0</c:v>
                </c:pt>
                <c:pt idx="1">
                  <c:v>2.1739130434782608</c:v>
                </c:pt>
                <c:pt idx="2">
                  <c:v>5.4353260869565219</c:v>
                </c:pt>
                <c:pt idx="3">
                  <c:v>7.5642391304347818</c:v>
                </c:pt>
                <c:pt idx="4">
                  <c:v>11.956521739130434</c:v>
                </c:pt>
                <c:pt idx="5">
                  <c:v>18.478260869565219</c:v>
                </c:pt>
                <c:pt idx="6">
                  <c:v>26.086956521739129</c:v>
                </c:pt>
                <c:pt idx="7">
                  <c:v>35.869565217391305</c:v>
                </c:pt>
                <c:pt idx="8">
                  <c:v>45.652173913043477</c:v>
                </c:pt>
                <c:pt idx="9">
                  <c:v>52.173913043478265</c:v>
                </c:pt>
                <c:pt idx="10">
                  <c:v>57.608695652173914</c:v>
                </c:pt>
                <c:pt idx="11">
                  <c:v>63.043478260869563</c:v>
                </c:pt>
                <c:pt idx="12">
                  <c:v>68.478260869565219</c:v>
                </c:pt>
                <c:pt idx="13">
                  <c:v>70.65217391304347</c:v>
                </c:pt>
                <c:pt idx="14">
                  <c:v>70.65217391304347</c:v>
                </c:pt>
                <c:pt idx="15">
                  <c:v>70.65217391304347</c:v>
                </c:pt>
                <c:pt idx="16">
                  <c:v>70.65217391304347</c:v>
                </c:pt>
                <c:pt idx="17">
                  <c:v>70.65217391304347</c:v>
                </c:pt>
                <c:pt idx="18">
                  <c:v>70.65217391304347</c:v>
                </c:pt>
                <c:pt idx="19">
                  <c:v>70.65217391304347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8B-490F-B229-81A0EC2ED631}"/>
            </c:ext>
          </c:extLst>
        </c:ser>
        <c:ser>
          <c:idx val="1"/>
          <c:order val="1"/>
          <c:tx>
            <c:strRef>
              <c:f>Sheet1!$A$75</c:f>
              <c:strCache>
                <c:ptCount val="1"/>
                <c:pt idx="0">
                  <c:v>Blank Eudragit microparticles 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dPt>
            <c:idx val="17"/>
            <c:marker>
              <c:symbol val="circle"/>
              <c:size val="4"/>
              <c:spPr>
                <a:noFill/>
                <a:ln w="158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38B-490F-B229-81A0EC2ED631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Sheet1!$C$75:$V$75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2.7492869961410751</c:v>
                  </c:pt>
                  <c:pt idx="2">
                    <c:v>4.7619047619047619</c:v>
                  </c:pt>
                  <c:pt idx="3">
                    <c:v>3.8880789567986942</c:v>
                  </c:pt>
                  <c:pt idx="4">
                    <c:v>3.8880789567986969</c:v>
                  </c:pt>
                  <c:pt idx="5">
                    <c:v>5.9919320914847241</c:v>
                  </c:pt>
                  <c:pt idx="6">
                    <c:v>6.7343502970147382</c:v>
                  </c:pt>
                  <c:pt idx="7">
                    <c:v>4.7619047619047938</c:v>
                  </c:pt>
                  <c:pt idx="8">
                    <c:v>6.1475926130275882</c:v>
                  </c:pt>
                  <c:pt idx="9">
                    <c:v>5.498573992282151</c:v>
                  </c:pt>
                  <c:pt idx="10">
                    <c:v>5.4985739922821475</c:v>
                  </c:pt>
                  <c:pt idx="11">
                    <c:v>5.4985739922821475</c:v>
                  </c:pt>
                  <c:pt idx="12">
                    <c:v>5.498573992282151</c:v>
                  </c:pt>
                  <c:pt idx="13">
                    <c:v>4.5591767036016115</c:v>
                  </c:pt>
                  <c:pt idx="14">
                    <c:v>4.5591767036016115</c:v>
                  </c:pt>
                  <c:pt idx="15">
                    <c:v>4.5591767036016115</c:v>
                  </c:pt>
                  <c:pt idx="16">
                    <c:v>4.5591767036016115</c:v>
                  </c:pt>
                  <c:pt idx="17">
                    <c:v>4.5591767036016115</c:v>
                  </c:pt>
                  <c:pt idx="18">
                    <c:v>4.5591767036016115</c:v>
                  </c:pt>
                  <c:pt idx="19">
                    <c:v>4.5591767036016115</c:v>
                  </c:pt>
                </c:numCache>
              </c:numRef>
            </c:plus>
            <c:minus>
              <c:numRef>
                <c:f>Sheet1!$C$75:$V$75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2.7492869961410751</c:v>
                  </c:pt>
                  <c:pt idx="2">
                    <c:v>4.7619047619047619</c:v>
                  </c:pt>
                  <c:pt idx="3">
                    <c:v>3.8880789567986942</c:v>
                  </c:pt>
                  <c:pt idx="4">
                    <c:v>3.8880789567986969</c:v>
                  </c:pt>
                  <c:pt idx="5">
                    <c:v>5.9919320914847241</c:v>
                  </c:pt>
                  <c:pt idx="6">
                    <c:v>6.7343502970147382</c:v>
                  </c:pt>
                  <c:pt idx="7">
                    <c:v>4.7619047619047938</c:v>
                  </c:pt>
                  <c:pt idx="8">
                    <c:v>6.1475926130275882</c:v>
                  </c:pt>
                  <c:pt idx="9">
                    <c:v>5.498573992282151</c:v>
                  </c:pt>
                  <c:pt idx="10">
                    <c:v>5.4985739922821475</c:v>
                  </c:pt>
                  <c:pt idx="11">
                    <c:v>5.4985739922821475</c:v>
                  </c:pt>
                  <c:pt idx="12">
                    <c:v>5.498573992282151</c:v>
                  </c:pt>
                  <c:pt idx="13">
                    <c:v>4.5591767036016115</c:v>
                  </c:pt>
                  <c:pt idx="14">
                    <c:v>4.5591767036016115</c:v>
                  </c:pt>
                  <c:pt idx="15">
                    <c:v>4.5591767036016115</c:v>
                  </c:pt>
                  <c:pt idx="16">
                    <c:v>4.5591767036016115</c:v>
                  </c:pt>
                  <c:pt idx="17">
                    <c:v>4.5591767036016115</c:v>
                  </c:pt>
                  <c:pt idx="18">
                    <c:v>4.5591767036016115</c:v>
                  </c:pt>
                  <c:pt idx="19">
                    <c:v>4.5591767036016115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Sheet1!$C$68:$V$68</c:f>
              <c:numCache>
                <c:formatCode>General</c:formatCode>
                <c:ptCount val="20"/>
                <c:pt idx="0">
                  <c:v>0</c:v>
                </c:pt>
                <c:pt idx="1">
                  <c:v>2.3809523809523809</c:v>
                </c:pt>
                <c:pt idx="2">
                  <c:v>7.1428571428571423</c:v>
                </c:pt>
                <c:pt idx="3">
                  <c:v>9.5238095238095237</c:v>
                </c:pt>
                <c:pt idx="4">
                  <c:v>14.285714285714285</c:v>
                </c:pt>
                <c:pt idx="5">
                  <c:v>20.238095238095237</c:v>
                </c:pt>
                <c:pt idx="6">
                  <c:v>28.571428571428569</c:v>
                </c:pt>
                <c:pt idx="7">
                  <c:v>35.714285714285708</c:v>
                </c:pt>
                <c:pt idx="8">
                  <c:v>45.238095238095241</c:v>
                </c:pt>
                <c:pt idx="9">
                  <c:v>52.38095238095238</c:v>
                </c:pt>
                <c:pt idx="10">
                  <c:v>57.142857142857146</c:v>
                </c:pt>
                <c:pt idx="11">
                  <c:v>61.904761904761898</c:v>
                </c:pt>
                <c:pt idx="12">
                  <c:v>66.666666666666671</c:v>
                </c:pt>
                <c:pt idx="13">
                  <c:v>67.857142857142861</c:v>
                </c:pt>
                <c:pt idx="14">
                  <c:v>67.857142857142861</c:v>
                </c:pt>
                <c:pt idx="15">
                  <c:v>67.857142857142861</c:v>
                </c:pt>
                <c:pt idx="16">
                  <c:v>67.857142857142861</c:v>
                </c:pt>
                <c:pt idx="17">
                  <c:v>67.857142857142861</c:v>
                </c:pt>
                <c:pt idx="18">
                  <c:v>67.857142857142861</c:v>
                </c:pt>
                <c:pt idx="19">
                  <c:v>67.857142857142861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8B-490F-B229-81A0EC2ED631}"/>
            </c:ext>
          </c:extLst>
        </c:ser>
        <c:ser>
          <c:idx val="2"/>
          <c:order val="2"/>
          <c:tx>
            <c:strRef>
              <c:f>Sheet1!$A$74</c:f>
              <c:strCache>
                <c:ptCount val="1"/>
                <c:pt idx="0">
                  <c:v>GBS-loaded Eudragit microparticles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Sheet1!$C$76:$V$76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2.5102185616940251</c:v>
                  </c:pt>
                  <c:pt idx="2">
                    <c:v>2.1735509662238259</c:v>
                  </c:pt>
                  <c:pt idx="3">
                    <c:v>4.2098427945420251</c:v>
                  </c:pt>
                  <c:pt idx="4">
                    <c:v>4.1627265554623438</c:v>
                  </c:pt>
                  <c:pt idx="5">
                    <c:v>4.1627265554623296</c:v>
                  </c:pt>
                  <c:pt idx="6">
                    <c:v>3.5499851344683875</c:v>
                  </c:pt>
                  <c:pt idx="7">
                    <c:v>4.1627265554623847</c:v>
                  </c:pt>
                  <c:pt idx="8">
                    <c:v>5.6130193423295767</c:v>
                  </c:pt>
                  <c:pt idx="9">
                    <c:v>6.1487546190134426</c:v>
                  </c:pt>
                  <c:pt idx="10">
                    <c:v>5.4708945183121394</c:v>
                  </c:pt>
                  <c:pt idx="11">
                    <c:v>5.6130193423295882</c:v>
                  </c:pt>
                  <c:pt idx="12">
                    <c:v>6.5217391304347752</c:v>
                  </c:pt>
                  <c:pt idx="13">
                    <c:v>4.1627265554623341</c:v>
                  </c:pt>
                  <c:pt idx="14">
                    <c:v>4.1627265554623341</c:v>
                  </c:pt>
                  <c:pt idx="15">
                    <c:v>4.1627265554623341</c:v>
                  </c:pt>
                  <c:pt idx="16">
                    <c:v>4.1627265554623341</c:v>
                  </c:pt>
                  <c:pt idx="17">
                    <c:v>4.1627265554623341</c:v>
                  </c:pt>
                  <c:pt idx="18">
                    <c:v>4.1627265554623341</c:v>
                  </c:pt>
                  <c:pt idx="19">
                    <c:v>4.1627265554623341</c:v>
                  </c:pt>
                </c:numCache>
              </c:numRef>
            </c:plus>
            <c:minus>
              <c:numRef>
                <c:f>Sheet1!$C$76:$V$76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2.5102185616940251</c:v>
                  </c:pt>
                  <c:pt idx="2">
                    <c:v>2.1735509662238259</c:v>
                  </c:pt>
                  <c:pt idx="3">
                    <c:v>4.2098427945420251</c:v>
                  </c:pt>
                  <c:pt idx="4">
                    <c:v>4.1627265554623438</c:v>
                  </c:pt>
                  <c:pt idx="5">
                    <c:v>4.1627265554623296</c:v>
                  </c:pt>
                  <c:pt idx="6">
                    <c:v>3.5499851344683875</c:v>
                  </c:pt>
                  <c:pt idx="7">
                    <c:v>4.1627265554623847</c:v>
                  </c:pt>
                  <c:pt idx="8">
                    <c:v>5.6130193423295767</c:v>
                  </c:pt>
                  <c:pt idx="9">
                    <c:v>6.1487546190134426</c:v>
                  </c:pt>
                  <c:pt idx="10">
                    <c:v>5.4708945183121394</c:v>
                  </c:pt>
                  <c:pt idx="11">
                    <c:v>5.6130193423295882</c:v>
                  </c:pt>
                  <c:pt idx="12">
                    <c:v>6.5217391304347752</c:v>
                  </c:pt>
                  <c:pt idx="13">
                    <c:v>4.1627265554623341</c:v>
                  </c:pt>
                  <c:pt idx="14">
                    <c:v>4.1627265554623341</c:v>
                  </c:pt>
                  <c:pt idx="15">
                    <c:v>4.1627265554623341</c:v>
                  </c:pt>
                  <c:pt idx="16">
                    <c:v>4.1627265554623341</c:v>
                  </c:pt>
                  <c:pt idx="17">
                    <c:v>4.1627265554623341</c:v>
                  </c:pt>
                  <c:pt idx="18">
                    <c:v>4.1627265554623341</c:v>
                  </c:pt>
                  <c:pt idx="19">
                    <c:v>4.1627265554623341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Sheet1!$C$69:$V$69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1.1904761904761905</c:v>
                </c:pt>
                <c:pt idx="4">
                  <c:v>1.1904761904761905</c:v>
                </c:pt>
                <c:pt idx="5">
                  <c:v>1.1904761904761905</c:v>
                </c:pt>
                <c:pt idx="6">
                  <c:v>4.7619047619047619</c:v>
                </c:pt>
                <c:pt idx="7">
                  <c:v>9.5238095238095237</c:v>
                </c:pt>
                <c:pt idx="8">
                  <c:v>13.095238095238095</c:v>
                </c:pt>
                <c:pt idx="9">
                  <c:v>17.857142857142854</c:v>
                </c:pt>
                <c:pt idx="10">
                  <c:v>21.428571428571427</c:v>
                </c:pt>
                <c:pt idx="11">
                  <c:v>22.619047619047617</c:v>
                </c:pt>
                <c:pt idx="12">
                  <c:v>22.619047619047617</c:v>
                </c:pt>
                <c:pt idx="13">
                  <c:v>22.619047619047617</c:v>
                </c:pt>
                <c:pt idx="14">
                  <c:v>22.619047619047617</c:v>
                </c:pt>
                <c:pt idx="15">
                  <c:v>22.619047619047617</c:v>
                </c:pt>
                <c:pt idx="16">
                  <c:v>22.619047619047617</c:v>
                </c:pt>
                <c:pt idx="17">
                  <c:v>22.619047619047617</c:v>
                </c:pt>
                <c:pt idx="18">
                  <c:v>22.619047619047617</c:v>
                </c:pt>
                <c:pt idx="19">
                  <c:v>22.619047619047617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8B-490F-B229-81A0EC2ED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5894096"/>
        <c:axId val="-2105890880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Sheet1!$A$67:$V$67</c15:sqref>
                        </c15:formulaRef>
                      </c:ext>
                    </c:extLst>
                    <c:strCache>
                      <c:ptCount val="22"/>
                      <c:pt idx="0">
                        <c:v>Control (PBS)</c:v>
                      </c:pt>
                      <c:pt idx="2">
                        <c:v>0</c:v>
                      </c:pt>
                      <c:pt idx="3">
                        <c:v>2.173913043</c:v>
                      </c:pt>
                      <c:pt idx="4">
                        <c:v>5.435326087</c:v>
                      </c:pt>
                      <c:pt idx="5">
                        <c:v>7.56423913</c:v>
                      </c:pt>
                      <c:pt idx="6">
                        <c:v>11.95652174</c:v>
                      </c:pt>
                      <c:pt idx="7">
                        <c:v>18.47826087</c:v>
                      </c:pt>
                      <c:pt idx="8">
                        <c:v>26.08695652</c:v>
                      </c:pt>
                      <c:pt idx="9">
                        <c:v>35.86956522</c:v>
                      </c:pt>
                      <c:pt idx="10">
                        <c:v>45.65217391</c:v>
                      </c:pt>
                      <c:pt idx="11">
                        <c:v>52.17391304</c:v>
                      </c:pt>
                      <c:pt idx="12">
                        <c:v>57.60869565</c:v>
                      </c:pt>
                      <c:pt idx="13">
                        <c:v>63.04347826</c:v>
                      </c:pt>
                      <c:pt idx="14">
                        <c:v>68.47826087</c:v>
                      </c:pt>
                      <c:pt idx="15">
                        <c:v>70.65217391</c:v>
                      </c:pt>
                      <c:pt idx="16">
                        <c:v>70.65217391</c:v>
                      </c:pt>
                      <c:pt idx="17">
                        <c:v>70.65217391</c:v>
                      </c:pt>
                      <c:pt idx="18">
                        <c:v>70.65217391</c:v>
                      </c:pt>
                      <c:pt idx="19">
                        <c:v>70.65217391</c:v>
                      </c:pt>
                      <c:pt idx="20">
                        <c:v>70.65217391</c:v>
                      </c:pt>
                      <c:pt idx="21">
                        <c:v>70.65217391</c:v>
                      </c:pt>
                    </c:strCache>
                  </c:strRef>
                </c:tx>
                <c:spPr>
                  <a:ln w="9525" cap="sq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tx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Sheet1!$C$76:$V$76</c15:sqref>
                          </c15:formulaRef>
                        </c:ext>
                      </c:extLst>
                      <c:numCache>
                        <c:formatCode>General</c:formatCode>
                        <c:ptCount val="20"/>
                        <c:pt idx="0">
                          <c:v>0</c:v>
                        </c:pt>
                        <c:pt idx="1">
                          <c:v>2.5102185616940251</c:v>
                        </c:pt>
                        <c:pt idx="2">
                          <c:v>2.1735509662238259</c:v>
                        </c:pt>
                        <c:pt idx="3">
                          <c:v>4.2098427945420251</c:v>
                        </c:pt>
                        <c:pt idx="4">
                          <c:v>4.1627265554623438</c:v>
                        </c:pt>
                        <c:pt idx="5">
                          <c:v>4.1627265554623296</c:v>
                        </c:pt>
                        <c:pt idx="6">
                          <c:v>3.5499851344683875</c:v>
                        </c:pt>
                        <c:pt idx="7">
                          <c:v>4.1627265554623847</c:v>
                        </c:pt>
                        <c:pt idx="8">
                          <c:v>5.6130193423295767</c:v>
                        </c:pt>
                        <c:pt idx="9">
                          <c:v>6.1487546190134426</c:v>
                        </c:pt>
                        <c:pt idx="10">
                          <c:v>5.4708945183121394</c:v>
                        </c:pt>
                        <c:pt idx="11">
                          <c:v>5.6130193423295882</c:v>
                        </c:pt>
                        <c:pt idx="12">
                          <c:v>6.5217391304347752</c:v>
                        </c:pt>
                        <c:pt idx="13">
                          <c:v>4.1627265554623341</c:v>
                        </c:pt>
                        <c:pt idx="14">
                          <c:v>4.1627265554623341</c:v>
                        </c:pt>
                        <c:pt idx="15">
                          <c:v>4.1627265554623341</c:v>
                        </c:pt>
                        <c:pt idx="16">
                          <c:v>4.1627265554623341</c:v>
                        </c:pt>
                        <c:pt idx="17">
                          <c:v>4.1627265554623341</c:v>
                        </c:pt>
                        <c:pt idx="18">
                          <c:v>4.1627265554623341</c:v>
                        </c:pt>
                        <c:pt idx="19">
                          <c:v>4.1627265554623341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Sheet1!$C$76:$V$76</c15:sqref>
                          </c15:formulaRef>
                        </c:ext>
                      </c:extLst>
                      <c:numCache>
                        <c:formatCode>General</c:formatCode>
                        <c:ptCount val="20"/>
                        <c:pt idx="0">
                          <c:v>0</c:v>
                        </c:pt>
                        <c:pt idx="1">
                          <c:v>2.5102185616940251</c:v>
                        </c:pt>
                        <c:pt idx="2">
                          <c:v>2.1735509662238259</c:v>
                        </c:pt>
                        <c:pt idx="3">
                          <c:v>4.2098427945420251</c:v>
                        </c:pt>
                        <c:pt idx="4">
                          <c:v>4.1627265554623438</c:v>
                        </c:pt>
                        <c:pt idx="5">
                          <c:v>4.1627265554623296</c:v>
                        </c:pt>
                        <c:pt idx="6">
                          <c:v>3.5499851344683875</c:v>
                        </c:pt>
                        <c:pt idx="7">
                          <c:v>4.1627265554623847</c:v>
                        </c:pt>
                        <c:pt idx="8">
                          <c:v>5.6130193423295767</c:v>
                        </c:pt>
                        <c:pt idx="9">
                          <c:v>6.1487546190134426</c:v>
                        </c:pt>
                        <c:pt idx="10">
                          <c:v>5.4708945183121394</c:v>
                        </c:pt>
                        <c:pt idx="11">
                          <c:v>5.6130193423295882</c:v>
                        </c:pt>
                        <c:pt idx="12">
                          <c:v>6.5217391304347752</c:v>
                        </c:pt>
                        <c:pt idx="13">
                          <c:v>4.1627265554623341</c:v>
                        </c:pt>
                        <c:pt idx="14">
                          <c:v>4.1627265554623341</c:v>
                        </c:pt>
                        <c:pt idx="15">
                          <c:v>4.1627265554623341</c:v>
                        </c:pt>
                        <c:pt idx="16">
                          <c:v>4.1627265554623341</c:v>
                        </c:pt>
                        <c:pt idx="17">
                          <c:v>4.1627265554623341</c:v>
                        </c:pt>
                        <c:pt idx="18">
                          <c:v>4.1627265554623341</c:v>
                        </c:pt>
                        <c:pt idx="19">
                          <c:v>4.1627265554623341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val>
                  <c:numRef>
                    <c:extLst>
                      <c:ext uri="{02D57815-91ED-43cb-92C2-25804820EDAC}">
                        <c15:formulaRef>
                          <c15:sqref>Sheet1!$C$67:$V$67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2.1739130434782608</c:v>
                      </c:pt>
                      <c:pt idx="2">
                        <c:v>5.4353260869565219</c:v>
                      </c:pt>
                      <c:pt idx="3">
                        <c:v>7.5642391304347818</c:v>
                      </c:pt>
                      <c:pt idx="4">
                        <c:v>11.956521739130434</c:v>
                      </c:pt>
                      <c:pt idx="5">
                        <c:v>18.478260869565219</c:v>
                      </c:pt>
                      <c:pt idx="6">
                        <c:v>26.086956521739129</c:v>
                      </c:pt>
                      <c:pt idx="7">
                        <c:v>35.869565217391305</c:v>
                      </c:pt>
                      <c:pt idx="8">
                        <c:v>45.652173913043477</c:v>
                      </c:pt>
                      <c:pt idx="9">
                        <c:v>52.173913043478265</c:v>
                      </c:pt>
                      <c:pt idx="10">
                        <c:v>57.608695652173914</c:v>
                      </c:pt>
                      <c:pt idx="11">
                        <c:v>63.043478260869563</c:v>
                      </c:pt>
                      <c:pt idx="12">
                        <c:v>68.478260869565219</c:v>
                      </c:pt>
                      <c:pt idx="13">
                        <c:v>70.65217391304347</c:v>
                      </c:pt>
                      <c:pt idx="14">
                        <c:v>70.65217391304347</c:v>
                      </c:pt>
                      <c:pt idx="15">
                        <c:v>70.65217391304347</c:v>
                      </c:pt>
                      <c:pt idx="16">
                        <c:v>70.65217391304347</c:v>
                      </c:pt>
                      <c:pt idx="17">
                        <c:v>70.65217391304347</c:v>
                      </c:pt>
                      <c:pt idx="18">
                        <c:v>70.65217391304347</c:v>
                      </c:pt>
                      <c:pt idx="19">
                        <c:v>70.65217391304347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638B-490F-B229-81A0EC2ED631}"/>
                  </c:ext>
                </c:extLst>
              </c15:ser>
            </c15:filteredLineSeries>
          </c:ext>
        </c:extLst>
      </c:lineChart>
      <c:catAx>
        <c:axId val="-21058940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5890880"/>
        <c:crosses val="autoZero"/>
        <c:auto val="1"/>
        <c:lblAlgn val="ctr"/>
        <c:lblOffset val="100"/>
        <c:noMultiLvlLbl val="0"/>
      </c:catAx>
      <c:valAx>
        <c:axId val="-2105890880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589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101600</xdr:colOff>
      <xdr:row>63</xdr:row>
      <xdr:rowOff>112568</xdr:rowOff>
    </xdr:from>
    <xdr:to>
      <xdr:col>37</xdr:col>
      <xdr:colOff>155864</xdr:colOff>
      <xdr:row>77</xdr:row>
      <xdr:rowOff>158750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9874250" y="12914168"/>
          <a:ext cx="5699414" cy="2890982"/>
          <a:chOff x="9486900" y="13061950"/>
          <a:chExt cx="5276850" cy="274320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aphicFramePr/>
        </xdr:nvGraphicFramePr>
        <xdr:xfrm>
          <a:off x="9486900" y="13061950"/>
          <a:ext cx="527685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 rot="16200000">
            <a:off x="8703733" y="14458950"/>
            <a:ext cx="1909177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900"/>
              <a:t>Cumulative mortality percentage (%)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0.65872</cdr:x>
      <cdr:y>0.84028</cdr:y>
    </cdr:from>
    <cdr:to>
      <cdr:x>0.7365</cdr:x>
      <cdr:y>0.97222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75972" y="2305062"/>
          <a:ext cx="410434" cy="36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Day</a:t>
          </a:r>
        </a:p>
      </cdr:txBody>
    </cdr:sp>
  </cdr:relSizeAnchor>
  <cdr:relSizeAnchor xmlns:cdr="http://schemas.openxmlformats.org/drawingml/2006/chartDrawing">
    <cdr:from>
      <cdr:x>0.64456</cdr:x>
      <cdr:y>0.24074</cdr:y>
    </cdr:from>
    <cdr:to>
      <cdr:x>0.69595</cdr:x>
      <cdr:y>0.33333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01251" y="660397"/>
          <a:ext cx="271177" cy="2539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a</a:t>
          </a:r>
        </a:p>
      </cdr:txBody>
    </cdr:sp>
  </cdr:relSizeAnchor>
  <cdr:relSizeAnchor xmlns:cdr="http://schemas.openxmlformats.org/drawingml/2006/chartDrawing">
    <cdr:from>
      <cdr:x>0.64456</cdr:x>
      <cdr:y>0.28009</cdr:y>
    </cdr:from>
    <cdr:to>
      <cdr:x>0.70567</cdr:x>
      <cdr:y>0.37269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01251" y="768342"/>
          <a:ext cx="322468" cy="254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</a:t>
          </a:r>
        </a:p>
      </cdr:txBody>
    </cdr:sp>
  </cdr:relSizeAnchor>
  <cdr:relSizeAnchor xmlns:cdr="http://schemas.openxmlformats.org/drawingml/2006/chartDrawing">
    <cdr:from>
      <cdr:x>0.64836</cdr:x>
      <cdr:y>0.62963</cdr:y>
    </cdr:from>
    <cdr:to>
      <cdr:x>0.7053</cdr:x>
      <cdr:y>0.72222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421286" y="1727213"/>
          <a:ext cx="300464" cy="2539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b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9"/>
  <sheetViews>
    <sheetView tabSelected="1" topLeftCell="A60" zoomScale="150" zoomScaleNormal="110" zoomScalePageLayoutView="110" workbookViewId="0">
      <selection activeCell="AN77" sqref="AN77"/>
    </sheetView>
  </sheetViews>
  <sheetFormatPr defaultColWidth="11" defaultRowHeight="15.75" x14ac:dyDescent="0.25"/>
  <cols>
    <col min="1" max="1" width="14" customWidth="1"/>
    <col min="3" max="23" width="4.875" customWidth="1"/>
    <col min="24" max="24" width="10.125" customWidth="1"/>
    <col min="25" max="41" width="4.875" customWidth="1"/>
  </cols>
  <sheetData>
    <row r="1" spans="1:24" x14ac:dyDescent="0.25">
      <c r="A1" t="s">
        <v>14</v>
      </c>
    </row>
    <row r="2" spans="1:24" x14ac:dyDescent="0.25">
      <c r="A2" t="s">
        <v>6</v>
      </c>
    </row>
    <row r="3" spans="1:24" x14ac:dyDescent="0.25">
      <c r="A3" t="s">
        <v>15</v>
      </c>
    </row>
    <row r="4" spans="1:24" x14ac:dyDescent="0.25">
      <c r="A4" s="23" t="s">
        <v>0</v>
      </c>
      <c r="B4" s="23" t="s">
        <v>1</v>
      </c>
      <c r="C4" s="39" t="s">
        <v>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  <c r="X4" s="34" t="s">
        <v>3</v>
      </c>
    </row>
    <row r="5" spans="1:24" x14ac:dyDescent="0.25">
      <c r="A5" s="24"/>
      <c r="B5" s="24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</v>
      </c>
      <c r="T5" s="1">
        <v>18</v>
      </c>
      <c r="U5" s="1">
        <v>19</v>
      </c>
      <c r="V5" s="1">
        <v>20</v>
      </c>
      <c r="W5" s="1">
        <v>21</v>
      </c>
      <c r="X5" s="35"/>
    </row>
    <row r="6" spans="1:24" x14ac:dyDescent="0.25">
      <c r="A6" s="25">
        <v>1</v>
      </c>
      <c r="B6" s="2">
        <v>1.1000000000000001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v>24</v>
      </c>
    </row>
    <row r="7" spans="1:24" x14ac:dyDescent="0.25">
      <c r="A7" s="26"/>
      <c r="B7" s="2">
        <v>1.2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v>24</v>
      </c>
    </row>
    <row r="8" spans="1:24" x14ac:dyDescent="0.25">
      <c r="A8" s="26"/>
      <c r="B8" s="2">
        <v>1.3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v>24</v>
      </c>
    </row>
    <row r="9" spans="1:24" x14ac:dyDescent="0.25">
      <c r="A9" s="27"/>
      <c r="B9" s="2">
        <v>1.4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24</v>
      </c>
    </row>
    <row r="10" spans="1:24" x14ac:dyDescent="0.25">
      <c r="A10" s="28">
        <v>2</v>
      </c>
      <c r="B10" s="4">
        <v>2.1</v>
      </c>
      <c r="C10" s="4">
        <v>1</v>
      </c>
      <c r="D10" s="4">
        <v>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>
        <v>21</v>
      </c>
    </row>
    <row r="11" spans="1:24" x14ac:dyDescent="0.25">
      <c r="A11" s="29"/>
      <c r="B11" s="4">
        <v>2.2000000000000002</v>
      </c>
      <c r="C11" s="4">
        <v>1</v>
      </c>
      <c r="D11" s="4">
        <v>1</v>
      </c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>
        <v>21</v>
      </c>
    </row>
    <row r="12" spans="1:24" x14ac:dyDescent="0.25">
      <c r="A12" s="29"/>
      <c r="B12" s="4">
        <v>2.2999999999999998</v>
      </c>
      <c r="C12" s="4">
        <v>1</v>
      </c>
      <c r="D12" s="4"/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>
        <v>22</v>
      </c>
    </row>
    <row r="13" spans="1:24" x14ac:dyDescent="0.25">
      <c r="A13" s="30"/>
      <c r="B13" s="4">
        <v>2.4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>
        <v>24</v>
      </c>
    </row>
    <row r="14" spans="1:24" x14ac:dyDescent="0.25">
      <c r="A14" s="31">
        <v>3</v>
      </c>
      <c r="B14" s="3">
        <v>3.1</v>
      </c>
      <c r="C14" s="3">
        <v>1</v>
      </c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>
        <v>22</v>
      </c>
    </row>
    <row r="15" spans="1:24" x14ac:dyDescent="0.25">
      <c r="A15" s="32"/>
      <c r="B15" s="3">
        <v>3.2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>
        <v>24</v>
      </c>
    </row>
    <row r="16" spans="1:24" x14ac:dyDescent="0.25">
      <c r="A16" s="32"/>
      <c r="B16" s="3">
        <v>3.3</v>
      </c>
      <c r="C16" s="3">
        <v>1</v>
      </c>
      <c r="D16" s="3"/>
      <c r="E16" s="3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>
        <v>22</v>
      </c>
    </row>
    <row r="17" spans="1:25" x14ac:dyDescent="0.25">
      <c r="A17" s="33"/>
      <c r="B17" s="3">
        <v>3.4</v>
      </c>
      <c r="C17" s="3">
        <v>1</v>
      </c>
      <c r="D17" s="3"/>
      <c r="E17" s="3">
        <v>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>
        <v>22</v>
      </c>
    </row>
    <row r="19" spans="1:25" x14ac:dyDescent="0.25">
      <c r="A19" t="s">
        <v>7</v>
      </c>
    </row>
    <row r="20" spans="1:25" x14ac:dyDescent="0.25">
      <c r="A20" t="s">
        <v>17</v>
      </c>
    </row>
    <row r="21" spans="1:25" x14ac:dyDescent="0.25">
      <c r="A21" t="s">
        <v>18</v>
      </c>
    </row>
    <row r="23" spans="1:25" x14ac:dyDescent="0.25">
      <c r="A23" s="17" t="s">
        <v>0</v>
      </c>
      <c r="B23" s="18" t="s">
        <v>1</v>
      </c>
      <c r="C23" s="36" t="s">
        <v>2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5" x14ac:dyDescent="0.25">
      <c r="A24" s="17"/>
      <c r="B24" s="19"/>
      <c r="C24" s="1">
        <v>1</v>
      </c>
      <c r="D24" s="1">
        <v>2</v>
      </c>
      <c r="E24" s="1">
        <v>3</v>
      </c>
      <c r="F24" s="1">
        <v>4</v>
      </c>
      <c r="G24" s="1">
        <v>5</v>
      </c>
      <c r="H24" s="1">
        <v>6</v>
      </c>
      <c r="I24" s="1">
        <v>7</v>
      </c>
      <c r="J24" s="1">
        <v>8</v>
      </c>
      <c r="K24" s="1">
        <v>9</v>
      </c>
      <c r="L24" s="1">
        <v>10</v>
      </c>
      <c r="M24" s="1">
        <v>11</v>
      </c>
      <c r="N24" s="1">
        <v>12</v>
      </c>
      <c r="O24" s="1">
        <v>13</v>
      </c>
      <c r="P24" s="1">
        <v>14</v>
      </c>
      <c r="Q24" s="1">
        <v>15</v>
      </c>
      <c r="R24" s="1">
        <v>16</v>
      </c>
      <c r="S24" s="1">
        <v>1</v>
      </c>
      <c r="T24" s="1">
        <v>18</v>
      </c>
      <c r="U24" s="1">
        <v>19</v>
      </c>
      <c r="V24" s="1">
        <v>20</v>
      </c>
      <c r="W24" t="s">
        <v>4</v>
      </c>
      <c r="X24" t="s">
        <v>5</v>
      </c>
    </row>
    <row r="25" spans="1:25" x14ac:dyDescent="0.25">
      <c r="A25" s="25" t="s">
        <v>11</v>
      </c>
      <c r="B25" s="2">
        <v>1.1000000000000001</v>
      </c>
      <c r="C25" s="2">
        <v>0</v>
      </c>
      <c r="D25" s="2">
        <v>0</v>
      </c>
      <c r="E25" s="2">
        <v>1</v>
      </c>
      <c r="F25" s="2">
        <v>0</v>
      </c>
      <c r="G25" s="2">
        <v>1</v>
      </c>
      <c r="H25" s="2">
        <v>2</v>
      </c>
      <c r="I25" s="2">
        <v>2</v>
      </c>
      <c r="J25" s="2">
        <v>3</v>
      </c>
      <c r="K25" s="2">
        <v>3</v>
      </c>
      <c r="L25" s="2">
        <v>2</v>
      </c>
      <c r="M25" s="2">
        <v>1</v>
      </c>
      <c r="N25" s="2">
        <v>1</v>
      </c>
      <c r="O25" s="2">
        <v>1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>
        <f>SUM(C25:V25)</f>
        <v>17</v>
      </c>
      <c r="X25" s="6">
        <f>W25/23*100</f>
        <v>73.91304347826086</v>
      </c>
    </row>
    <row r="26" spans="1:25" x14ac:dyDescent="0.25">
      <c r="A26" s="26"/>
      <c r="B26" s="2">
        <v>1.2</v>
      </c>
      <c r="C26" s="2">
        <v>0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2</v>
      </c>
      <c r="K26" s="2">
        <v>2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>
        <f t="shared" ref="W26:W36" si="0">SUM(C26:V26)</f>
        <v>15</v>
      </c>
      <c r="X26" s="6">
        <f>W26/23*100</f>
        <v>65.217391304347828</v>
      </c>
    </row>
    <row r="27" spans="1:25" x14ac:dyDescent="0.25">
      <c r="A27" s="26"/>
      <c r="B27" s="2">
        <v>1.3</v>
      </c>
      <c r="C27" s="2">
        <v>0</v>
      </c>
      <c r="D27" s="2">
        <v>1</v>
      </c>
      <c r="E27" s="2">
        <v>0</v>
      </c>
      <c r="F27" s="2">
        <v>1</v>
      </c>
      <c r="G27" s="2">
        <v>1</v>
      </c>
      <c r="H27" s="2">
        <v>2</v>
      </c>
      <c r="I27" s="2">
        <v>2</v>
      </c>
      <c r="J27" s="2">
        <v>2</v>
      </c>
      <c r="K27" s="2">
        <v>2</v>
      </c>
      <c r="L27" s="2">
        <v>1</v>
      </c>
      <c r="M27" s="2">
        <v>1</v>
      </c>
      <c r="N27" s="2">
        <v>2</v>
      </c>
      <c r="O27" s="2">
        <v>2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>
        <f t="shared" si="0"/>
        <v>17</v>
      </c>
      <c r="X27" s="6">
        <f>W27/23*100</f>
        <v>73.91304347826086</v>
      </c>
      <c r="Y27" s="6"/>
    </row>
    <row r="28" spans="1:25" x14ac:dyDescent="0.25">
      <c r="A28" s="27"/>
      <c r="B28" s="2">
        <v>1.4</v>
      </c>
      <c r="C28" s="2">
        <v>0</v>
      </c>
      <c r="D28" s="2">
        <v>0</v>
      </c>
      <c r="E28" s="2">
        <v>1</v>
      </c>
      <c r="F28" s="2">
        <v>0</v>
      </c>
      <c r="G28" s="2">
        <v>1</v>
      </c>
      <c r="H28" s="2">
        <v>1</v>
      </c>
      <c r="I28" s="2">
        <v>2</v>
      </c>
      <c r="J28" s="2">
        <v>2</v>
      </c>
      <c r="K28" s="2">
        <v>2</v>
      </c>
      <c r="L28" s="2">
        <v>2</v>
      </c>
      <c r="M28" s="2">
        <v>2</v>
      </c>
      <c r="N28" s="2">
        <v>1</v>
      </c>
      <c r="O28" s="2">
        <v>1</v>
      </c>
      <c r="P28" s="2">
        <v>1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>
        <f t="shared" si="0"/>
        <v>16</v>
      </c>
      <c r="X28" s="6">
        <f>W28/23*100</f>
        <v>69.565217391304344</v>
      </c>
      <c r="Y28" s="6">
        <f>AVERAGE(X25:X28)</f>
        <v>70.65217391304347</v>
      </c>
    </row>
    <row r="29" spans="1:25" x14ac:dyDescent="0.25">
      <c r="A29" s="20" t="s">
        <v>23</v>
      </c>
      <c r="B29" s="4">
        <v>2.1</v>
      </c>
      <c r="C29" s="4">
        <v>0</v>
      </c>
      <c r="D29" s="4">
        <v>1</v>
      </c>
      <c r="E29" s="4">
        <v>1</v>
      </c>
      <c r="F29" s="4">
        <v>0</v>
      </c>
      <c r="G29" s="4">
        <v>1</v>
      </c>
      <c r="H29" s="4">
        <v>1</v>
      </c>
      <c r="I29" s="4">
        <v>2</v>
      </c>
      <c r="J29" s="4">
        <v>1</v>
      </c>
      <c r="K29" s="4">
        <v>1</v>
      </c>
      <c r="L29" s="4">
        <v>2</v>
      </c>
      <c r="M29" s="4">
        <v>1</v>
      </c>
      <c r="N29" s="4">
        <v>1</v>
      </c>
      <c r="O29" s="4">
        <v>1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>
        <f t="shared" si="0"/>
        <v>13</v>
      </c>
      <c r="X29" s="6">
        <f t="shared" ref="X29:X36" si="1">W29/21*100</f>
        <v>61.904761904761905</v>
      </c>
    </row>
    <row r="30" spans="1:25" x14ac:dyDescent="0.25">
      <c r="A30" s="21"/>
      <c r="B30" s="4">
        <v>2.2000000000000002</v>
      </c>
      <c r="C30" s="4">
        <v>0</v>
      </c>
      <c r="D30" s="4">
        <v>1</v>
      </c>
      <c r="E30" s="4">
        <v>1</v>
      </c>
      <c r="F30" s="4">
        <v>0</v>
      </c>
      <c r="G30" s="4">
        <v>2</v>
      </c>
      <c r="H30" s="4">
        <v>2</v>
      </c>
      <c r="I30" s="4">
        <v>2</v>
      </c>
      <c r="J30" s="4">
        <v>1</v>
      </c>
      <c r="K30" s="4">
        <v>2</v>
      </c>
      <c r="L30" s="4">
        <v>1</v>
      </c>
      <c r="M30" s="4">
        <v>1</v>
      </c>
      <c r="N30" s="4">
        <v>1</v>
      </c>
      <c r="O30" s="4">
        <v>1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>
        <f t="shared" si="0"/>
        <v>15</v>
      </c>
      <c r="X30" s="6">
        <f t="shared" si="1"/>
        <v>71.428571428571431</v>
      </c>
    </row>
    <row r="31" spans="1:25" x14ac:dyDescent="0.25">
      <c r="A31" s="21"/>
      <c r="B31" s="4">
        <v>2.2999999999999998</v>
      </c>
      <c r="C31" s="4">
        <v>0</v>
      </c>
      <c r="D31" s="4">
        <v>0</v>
      </c>
      <c r="E31" s="4">
        <v>0</v>
      </c>
      <c r="F31" s="4">
        <v>1</v>
      </c>
      <c r="G31" s="4">
        <v>1</v>
      </c>
      <c r="H31" s="4">
        <v>1</v>
      </c>
      <c r="I31" s="4">
        <v>2</v>
      </c>
      <c r="J31" s="4">
        <v>2</v>
      </c>
      <c r="K31" s="4">
        <v>2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>
        <f t="shared" si="0"/>
        <v>14</v>
      </c>
      <c r="X31" s="6">
        <f t="shared" si="1"/>
        <v>66.666666666666657</v>
      </c>
    </row>
    <row r="32" spans="1:25" x14ac:dyDescent="0.25">
      <c r="A32" s="22"/>
      <c r="B32" s="4">
        <v>2.4</v>
      </c>
      <c r="C32" s="4">
        <v>0</v>
      </c>
      <c r="D32" s="4">
        <v>0</v>
      </c>
      <c r="E32" s="4">
        <v>2</v>
      </c>
      <c r="F32" s="4">
        <v>1</v>
      </c>
      <c r="G32" s="4">
        <v>0</v>
      </c>
      <c r="H32" s="4">
        <v>1</v>
      </c>
      <c r="I32" s="4">
        <v>1</v>
      </c>
      <c r="J32" s="4">
        <v>2</v>
      </c>
      <c r="K32" s="4">
        <v>3</v>
      </c>
      <c r="L32" s="4">
        <v>2</v>
      </c>
      <c r="M32" s="4">
        <v>1</v>
      </c>
      <c r="N32" s="4">
        <v>1</v>
      </c>
      <c r="O32" s="4">
        <v>1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>
        <f t="shared" si="0"/>
        <v>15</v>
      </c>
      <c r="X32" s="6">
        <f t="shared" si="1"/>
        <v>71.428571428571431</v>
      </c>
      <c r="Y32" s="6">
        <f>AVERAGE(X29:X32)</f>
        <v>67.857142857142861</v>
      </c>
    </row>
    <row r="33" spans="1:25" ht="15.95" customHeight="1" x14ac:dyDescent="0.25">
      <c r="A33" s="14" t="s">
        <v>22</v>
      </c>
      <c r="B33" s="3">
        <v>3.1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1</v>
      </c>
      <c r="K33" s="3">
        <v>0</v>
      </c>
      <c r="L33" s="3">
        <v>1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>
        <f t="shared" si="0"/>
        <v>4</v>
      </c>
      <c r="X33" s="6">
        <f t="shared" si="1"/>
        <v>19.047619047619047</v>
      </c>
    </row>
    <row r="34" spans="1:25" x14ac:dyDescent="0.25">
      <c r="A34" s="15"/>
      <c r="B34" s="3">
        <v>3.2</v>
      </c>
      <c r="C34" s="3">
        <v>0</v>
      </c>
      <c r="D34" s="3">
        <v>0</v>
      </c>
      <c r="E34" s="3">
        <v>0</v>
      </c>
      <c r="F34" s="3">
        <v>1</v>
      </c>
      <c r="G34" s="3">
        <v>0</v>
      </c>
      <c r="H34" s="3">
        <v>0</v>
      </c>
      <c r="I34" s="3">
        <v>1</v>
      </c>
      <c r="J34" s="3">
        <v>1</v>
      </c>
      <c r="K34" s="3">
        <v>1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>
        <f t="shared" si="0"/>
        <v>5</v>
      </c>
      <c r="X34" s="6">
        <f t="shared" si="1"/>
        <v>23.809523809523807</v>
      </c>
    </row>
    <row r="35" spans="1:25" x14ac:dyDescent="0.25">
      <c r="A35" s="15"/>
      <c r="B35" s="3">
        <v>3.3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1</v>
      </c>
      <c r="L35" s="3">
        <v>1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>
        <f t="shared" si="0"/>
        <v>4</v>
      </c>
      <c r="X35" s="6">
        <f t="shared" si="1"/>
        <v>19.047619047619047</v>
      </c>
    </row>
    <row r="36" spans="1:25" x14ac:dyDescent="0.25">
      <c r="A36" s="16"/>
      <c r="B36" s="3">
        <v>3.4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1</v>
      </c>
      <c r="K36" s="3">
        <v>1</v>
      </c>
      <c r="L36" s="3">
        <v>2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>
        <f t="shared" si="0"/>
        <v>6</v>
      </c>
      <c r="X36" s="6">
        <f t="shared" si="1"/>
        <v>28.571428571428569</v>
      </c>
      <c r="Y36" s="6">
        <f>AVERAGE(X33:X36)</f>
        <v>22.619047619047617</v>
      </c>
    </row>
    <row r="39" spans="1:25" x14ac:dyDescent="0.25">
      <c r="A39" t="s">
        <v>19</v>
      </c>
    </row>
    <row r="41" spans="1:25" x14ac:dyDescent="0.25">
      <c r="A41" s="17" t="s">
        <v>0</v>
      </c>
      <c r="B41" s="18" t="s">
        <v>1</v>
      </c>
      <c r="C41" s="36" t="s">
        <v>2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8"/>
    </row>
    <row r="42" spans="1:25" x14ac:dyDescent="0.25">
      <c r="A42" s="17"/>
      <c r="B42" s="19"/>
      <c r="C42" s="1">
        <v>1</v>
      </c>
      <c r="D42" s="1">
        <v>2</v>
      </c>
      <c r="E42" s="1">
        <v>3</v>
      </c>
      <c r="F42" s="1">
        <v>4</v>
      </c>
      <c r="G42" s="1">
        <v>5</v>
      </c>
      <c r="H42" s="1">
        <v>6</v>
      </c>
      <c r="I42" s="1">
        <v>7</v>
      </c>
      <c r="J42" s="1">
        <v>8</v>
      </c>
      <c r="K42" s="1">
        <v>9</v>
      </c>
      <c r="L42" s="1">
        <v>10</v>
      </c>
      <c r="M42" s="1">
        <v>11</v>
      </c>
      <c r="N42" s="1">
        <v>12</v>
      </c>
      <c r="O42" s="1">
        <v>13</v>
      </c>
      <c r="P42" s="1">
        <v>14</v>
      </c>
      <c r="Q42" s="1">
        <v>15</v>
      </c>
      <c r="R42" s="1">
        <v>16</v>
      </c>
      <c r="S42" s="1">
        <v>1</v>
      </c>
      <c r="T42" s="1">
        <v>18</v>
      </c>
      <c r="U42" s="1">
        <v>19</v>
      </c>
      <c r="V42" s="1">
        <v>20</v>
      </c>
    </row>
    <row r="43" spans="1:25" x14ac:dyDescent="0.25">
      <c r="A43" s="25" t="s">
        <v>11</v>
      </c>
      <c r="B43" s="2">
        <v>1.1000000000000001</v>
      </c>
      <c r="C43" s="2">
        <v>0</v>
      </c>
      <c r="D43" s="2">
        <v>0</v>
      </c>
      <c r="E43" s="2">
        <f>1/23*100</f>
        <v>4.3478260869565215</v>
      </c>
      <c r="F43" s="2">
        <v>4.17</v>
      </c>
      <c r="G43" s="2">
        <f>2/23*100</f>
        <v>8.695652173913043</v>
      </c>
      <c r="H43" s="2">
        <f>4/23*100</f>
        <v>17.391304347826086</v>
      </c>
      <c r="I43" s="2">
        <f>6/23*100</f>
        <v>26.086956521739129</v>
      </c>
      <c r="J43" s="2">
        <f>9/23*100</f>
        <v>39.130434782608695</v>
      </c>
      <c r="K43" s="2">
        <f>12/23*100</f>
        <v>52.173913043478258</v>
      </c>
      <c r="L43" s="2">
        <f>14/23*100</f>
        <v>60.869565217391312</v>
      </c>
      <c r="M43" s="2">
        <f>15/23*100</f>
        <v>65.217391304347828</v>
      </c>
      <c r="N43" s="2">
        <f>16/23*100</f>
        <v>69.565217391304344</v>
      </c>
      <c r="O43" s="2">
        <f>17/23*100</f>
        <v>73.91304347826086</v>
      </c>
      <c r="P43" s="2">
        <f t="shared" ref="P43:V43" si="2">17/23*100</f>
        <v>73.91304347826086</v>
      </c>
      <c r="Q43" s="2">
        <f t="shared" si="2"/>
        <v>73.91304347826086</v>
      </c>
      <c r="R43" s="2">
        <f t="shared" si="2"/>
        <v>73.91304347826086</v>
      </c>
      <c r="S43" s="2">
        <f t="shared" si="2"/>
        <v>73.91304347826086</v>
      </c>
      <c r="T43" s="2">
        <f t="shared" si="2"/>
        <v>73.91304347826086</v>
      </c>
      <c r="U43" s="2">
        <f t="shared" si="2"/>
        <v>73.91304347826086</v>
      </c>
      <c r="V43" s="2">
        <f t="shared" si="2"/>
        <v>73.91304347826086</v>
      </c>
      <c r="X43" s="6"/>
    </row>
    <row r="44" spans="1:25" x14ac:dyDescent="0.25">
      <c r="A44" s="26"/>
      <c r="B44" s="2">
        <v>1.2</v>
      </c>
      <c r="C44" s="2">
        <v>0</v>
      </c>
      <c r="D44" s="2">
        <f>1/23*100</f>
        <v>4.3478260869565215</v>
      </c>
      <c r="E44" s="2">
        <f>2/23*100</f>
        <v>8.695652173913043</v>
      </c>
      <c r="F44" s="2">
        <f>3/23*100</f>
        <v>13.043478260869565</v>
      </c>
      <c r="G44" s="2">
        <f>4/23*100</f>
        <v>17.391304347826086</v>
      </c>
      <c r="H44" s="2">
        <f>5/23*100</f>
        <v>21.739130434782609</v>
      </c>
      <c r="I44" s="2">
        <f>6/23*100</f>
        <v>26.086956521739129</v>
      </c>
      <c r="J44" s="2">
        <f>(SUM(C26:J26)/23)*100</f>
        <v>34.782608695652172</v>
      </c>
      <c r="K44" s="2">
        <f>(SUM($C26:K26)/23)*100</f>
        <v>43.478260869565219</v>
      </c>
      <c r="L44" s="2">
        <f>(SUM($C26:L26)/23)*100</f>
        <v>47.826086956521742</v>
      </c>
      <c r="M44" s="2">
        <f>(SUM($C26:M26)/23)*100</f>
        <v>52.173913043478258</v>
      </c>
      <c r="N44" s="2">
        <f>(SUM($C26:N26)/23)*100</f>
        <v>56.521739130434781</v>
      </c>
      <c r="O44" s="2">
        <f>(SUM($C26:O26)/23)*100</f>
        <v>60.869565217391312</v>
      </c>
      <c r="P44" s="2">
        <f>(SUM($C26:P26)/23)*100</f>
        <v>65.217391304347828</v>
      </c>
      <c r="Q44" s="2">
        <f>(SUM($C26:Q26)/23)*100</f>
        <v>65.217391304347828</v>
      </c>
      <c r="R44" s="2">
        <f>(SUM($C26:R26)/23)*100</f>
        <v>65.217391304347828</v>
      </c>
      <c r="S44" s="2">
        <f>(SUM($C26:S26)/23)*100</f>
        <v>65.217391304347828</v>
      </c>
      <c r="T44" s="2">
        <f>(SUM($C26:T26)/23)*100</f>
        <v>65.217391304347828</v>
      </c>
      <c r="U44" s="2">
        <f>(SUM($C26:U26)/23)*100</f>
        <v>65.217391304347828</v>
      </c>
      <c r="V44" s="2">
        <f>(SUM($C26:V26)/23)*100</f>
        <v>65.217391304347828</v>
      </c>
      <c r="X44" s="6"/>
    </row>
    <row r="45" spans="1:25" x14ac:dyDescent="0.25">
      <c r="A45" s="26"/>
      <c r="B45" s="2">
        <v>1.3</v>
      </c>
      <c r="C45" s="2">
        <v>0</v>
      </c>
      <c r="D45" s="2">
        <f>1/23*100</f>
        <v>4.3478260869565215</v>
      </c>
      <c r="E45" s="2">
        <v>4.3499999999999996</v>
      </c>
      <c r="F45" s="2">
        <f>(SUM($C27:F27)/23)*100</f>
        <v>8.695652173913043</v>
      </c>
      <c r="G45" s="2">
        <f>(SUM($C27:G27)/23)*100</f>
        <v>13.043478260869565</v>
      </c>
      <c r="H45" s="2">
        <f>(SUM($C27:H27)/23)*100</f>
        <v>21.739130434782609</v>
      </c>
      <c r="I45" s="2">
        <f>(SUM($C27:I27)/23)*100</f>
        <v>30.434782608695656</v>
      </c>
      <c r="J45" s="2">
        <f>(SUM($C27:J27)/23)*100</f>
        <v>39.130434782608695</v>
      </c>
      <c r="K45" s="2">
        <f>(SUM($C27:K27)/23)*100</f>
        <v>47.826086956521742</v>
      </c>
      <c r="L45" s="2">
        <f>(SUM($C27:L27)/23)*100</f>
        <v>52.173913043478258</v>
      </c>
      <c r="M45" s="2">
        <f>(SUM($C27:M27)/23)*100</f>
        <v>56.521739130434781</v>
      </c>
      <c r="N45" s="2">
        <f>(SUM($C27:N27)/23)*100</f>
        <v>65.217391304347828</v>
      </c>
      <c r="O45" s="2">
        <f>(SUM($C27:O27)/23)*100</f>
        <v>73.91304347826086</v>
      </c>
      <c r="P45" s="2">
        <f>(SUM($C27:P27)/23)*100</f>
        <v>73.91304347826086</v>
      </c>
      <c r="Q45" s="2">
        <f>(SUM($C27:Q27)/23)*100</f>
        <v>73.91304347826086</v>
      </c>
      <c r="R45" s="2">
        <f>(SUM($C27:R27)/23)*100</f>
        <v>73.91304347826086</v>
      </c>
      <c r="S45" s="2">
        <f>(SUM($C27:S27)/23)*100</f>
        <v>73.91304347826086</v>
      </c>
      <c r="T45" s="2">
        <f>(SUM($C27:T27)/23)*100</f>
        <v>73.91304347826086</v>
      </c>
      <c r="U45" s="2">
        <f>(SUM($C27:U27)/23)*100</f>
        <v>73.91304347826086</v>
      </c>
      <c r="V45" s="2">
        <f>(SUM($C27:V27)/23)*100</f>
        <v>73.91304347826086</v>
      </c>
      <c r="X45" s="6"/>
    </row>
    <row r="46" spans="1:25" x14ac:dyDescent="0.25">
      <c r="A46" s="27"/>
      <c r="B46" s="2">
        <v>1.4</v>
      </c>
      <c r="C46" s="2">
        <v>0</v>
      </c>
      <c r="D46" s="2">
        <v>0</v>
      </c>
      <c r="E46" s="2">
        <f>(SUM($C28:E28)/23)*100</f>
        <v>4.3478260869565215</v>
      </c>
      <c r="F46" s="2">
        <f>(SUM($C28:F28)/23)*100</f>
        <v>4.3478260869565215</v>
      </c>
      <c r="G46" s="2">
        <f>(SUM($C28:G28)/23)*100</f>
        <v>8.695652173913043</v>
      </c>
      <c r="H46" s="2">
        <f>(SUM($C28:H28)/23)*100</f>
        <v>13.043478260869565</v>
      </c>
      <c r="I46" s="2">
        <f>(SUM($C28:I28)/23)*100</f>
        <v>21.739130434782609</v>
      </c>
      <c r="J46" s="2">
        <f>(SUM($C28:J28)/23)*100</f>
        <v>30.434782608695656</v>
      </c>
      <c r="K46" s="2">
        <f>(SUM($C28:K28)/23)*100</f>
        <v>39.130434782608695</v>
      </c>
      <c r="L46" s="2">
        <f>(SUM($C28:L28)/23)*100</f>
        <v>47.826086956521742</v>
      </c>
      <c r="M46" s="2">
        <f>(SUM($C28:M28)/23)*100</f>
        <v>56.521739130434781</v>
      </c>
      <c r="N46" s="2">
        <f>(SUM($C28:N28)/23)*100</f>
        <v>60.869565217391312</v>
      </c>
      <c r="O46" s="2">
        <f>(SUM($C28:O28)/23)*100</f>
        <v>65.217391304347828</v>
      </c>
      <c r="P46" s="2">
        <f>(SUM($C28:P28)/23)*100</f>
        <v>69.565217391304344</v>
      </c>
      <c r="Q46" s="2">
        <f>(SUM($C28:Q28)/23)*100</f>
        <v>69.565217391304344</v>
      </c>
      <c r="R46" s="2">
        <f>(SUM($C28:R28)/23)*100</f>
        <v>69.565217391304344</v>
      </c>
      <c r="S46" s="2">
        <f>(SUM($C28:S28)/23)*100</f>
        <v>69.565217391304344</v>
      </c>
      <c r="T46" s="2">
        <f>(SUM($C28:T28)/23)*100</f>
        <v>69.565217391304344</v>
      </c>
      <c r="U46" s="2">
        <f>(SUM($C28:U28)/23)*100</f>
        <v>69.565217391304344</v>
      </c>
      <c r="V46" s="2">
        <f>(SUM($C28:V28)/23)*100</f>
        <v>69.565217391304344</v>
      </c>
      <c r="X46" s="6"/>
    </row>
    <row r="47" spans="1:25" x14ac:dyDescent="0.25">
      <c r="A47" s="7"/>
      <c r="B47" s="2" t="s">
        <v>8</v>
      </c>
      <c r="C47" s="2">
        <f>AVERAGE(C43:C46)</f>
        <v>0</v>
      </c>
      <c r="D47" s="2">
        <f t="shared" ref="D47:V47" si="3">AVERAGE(D43:D46)</f>
        <v>2.1739130434782608</v>
      </c>
      <c r="E47" s="2">
        <f t="shared" si="3"/>
        <v>5.4353260869565219</v>
      </c>
      <c r="F47" s="2">
        <f t="shared" si="3"/>
        <v>7.5642391304347818</v>
      </c>
      <c r="G47" s="2">
        <f t="shared" si="3"/>
        <v>11.956521739130434</v>
      </c>
      <c r="H47" s="2">
        <f t="shared" si="3"/>
        <v>18.478260869565219</v>
      </c>
      <c r="I47" s="2">
        <f t="shared" si="3"/>
        <v>26.086956521739129</v>
      </c>
      <c r="J47" s="2">
        <f t="shared" si="3"/>
        <v>35.869565217391305</v>
      </c>
      <c r="K47" s="2">
        <f t="shared" si="3"/>
        <v>45.652173913043477</v>
      </c>
      <c r="L47" s="2">
        <f t="shared" si="3"/>
        <v>52.173913043478265</v>
      </c>
      <c r="M47" s="2">
        <f t="shared" si="3"/>
        <v>57.608695652173914</v>
      </c>
      <c r="N47" s="2">
        <f t="shared" si="3"/>
        <v>63.043478260869563</v>
      </c>
      <c r="O47" s="2">
        <f t="shared" si="3"/>
        <v>68.478260869565219</v>
      </c>
      <c r="P47" s="2">
        <f t="shared" si="3"/>
        <v>70.65217391304347</v>
      </c>
      <c r="Q47" s="2">
        <f t="shared" si="3"/>
        <v>70.65217391304347</v>
      </c>
      <c r="R47" s="2">
        <f t="shared" si="3"/>
        <v>70.65217391304347</v>
      </c>
      <c r="S47" s="2">
        <f t="shared" si="3"/>
        <v>70.65217391304347</v>
      </c>
      <c r="T47" s="2">
        <f t="shared" si="3"/>
        <v>70.65217391304347</v>
      </c>
      <c r="U47" s="2">
        <f t="shared" si="3"/>
        <v>70.65217391304347</v>
      </c>
      <c r="V47" s="2">
        <f t="shared" si="3"/>
        <v>70.65217391304347</v>
      </c>
      <c r="X47" s="6"/>
    </row>
    <row r="48" spans="1:25" x14ac:dyDescent="0.25">
      <c r="A48" s="7"/>
      <c r="B48" s="2" t="s">
        <v>9</v>
      </c>
      <c r="C48" s="2">
        <f>STDEV(C43:C46)</f>
        <v>0</v>
      </c>
      <c r="D48" s="2">
        <f t="shared" ref="D48:V48" si="4">STDEV(D43:D46)</f>
        <v>2.5102185616940251</v>
      </c>
      <c r="E48" s="2">
        <f t="shared" si="4"/>
        <v>2.1735509662238259</v>
      </c>
      <c r="F48" s="2">
        <f t="shared" si="4"/>
        <v>4.2098427945420251</v>
      </c>
      <c r="G48" s="2">
        <f t="shared" si="4"/>
        <v>4.1627265554623438</v>
      </c>
      <c r="H48" s="2">
        <f t="shared" si="4"/>
        <v>4.1627265554623296</v>
      </c>
      <c r="I48" s="2">
        <f t="shared" si="4"/>
        <v>3.5499851344683875</v>
      </c>
      <c r="J48" s="2">
        <f t="shared" si="4"/>
        <v>4.1627265554623847</v>
      </c>
      <c r="K48" s="2">
        <f t="shared" si="4"/>
        <v>5.6130193423295767</v>
      </c>
      <c r="L48" s="2">
        <f t="shared" si="4"/>
        <v>6.1487546190134426</v>
      </c>
      <c r="M48" s="2">
        <f t="shared" si="4"/>
        <v>5.4708945183121394</v>
      </c>
      <c r="N48" s="2">
        <f t="shared" si="4"/>
        <v>5.6130193423295882</v>
      </c>
      <c r="O48" s="2">
        <f t="shared" si="4"/>
        <v>6.5217391304347752</v>
      </c>
      <c r="P48" s="2">
        <f t="shared" si="4"/>
        <v>4.1627265554623341</v>
      </c>
      <c r="Q48" s="2">
        <f t="shared" si="4"/>
        <v>4.1627265554623341</v>
      </c>
      <c r="R48" s="2">
        <f t="shared" si="4"/>
        <v>4.1627265554623341</v>
      </c>
      <c r="S48" s="2">
        <f t="shared" si="4"/>
        <v>4.1627265554623341</v>
      </c>
      <c r="T48" s="2">
        <f t="shared" si="4"/>
        <v>4.1627265554623341</v>
      </c>
      <c r="U48" s="2">
        <f t="shared" si="4"/>
        <v>4.1627265554623341</v>
      </c>
      <c r="V48" s="2">
        <f t="shared" si="4"/>
        <v>4.1627265554623341</v>
      </c>
      <c r="X48" s="6"/>
    </row>
    <row r="49" spans="1:24" x14ac:dyDescent="0.25">
      <c r="A49" s="20" t="s">
        <v>23</v>
      </c>
      <c r="B49" s="4">
        <v>2.1</v>
      </c>
      <c r="C49" s="4">
        <v>0</v>
      </c>
      <c r="D49" s="4">
        <f>(SUM($C29:D29)/21)*100</f>
        <v>4.7619047619047619</v>
      </c>
      <c r="E49" s="4">
        <f>(SUM($C29:E29)/21)*100</f>
        <v>9.5238095238095237</v>
      </c>
      <c r="F49" s="4">
        <f>(SUM($C29:F29)/21)*100</f>
        <v>9.5238095238095237</v>
      </c>
      <c r="G49" s="4">
        <f>(SUM($C29:G29)/21)*100</f>
        <v>14.285714285714285</v>
      </c>
      <c r="H49" s="4">
        <f>(SUM($C29:H29)/21)*100</f>
        <v>19.047619047619047</v>
      </c>
      <c r="I49" s="4">
        <f>(SUM($C29:I29)/21)*100</f>
        <v>28.571428571428569</v>
      </c>
      <c r="J49" s="4">
        <f>(SUM($C29:J29)/21)*100</f>
        <v>33.333333333333329</v>
      </c>
      <c r="K49" s="4">
        <f>(SUM($C29:K29)/21)*100</f>
        <v>38.095238095238095</v>
      </c>
      <c r="L49" s="4">
        <f>(SUM($C29:L29)/21)*100</f>
        <v>47.619047619047613</v>
      </c>
      <c r="M49" s="4">
        <f>(SUM($C29:M29)/21)*100</f>
        <v>52.380952380952387</v>
      </c>
      <c r="N49" s="4">
        <f>(SUM($C29:N29)/21)*100</f>
        <v>57.142857142857139</v>
      </c>
      <c r="O49" s="4">
        <f>(SUM($C29:O29)/21)*100</f>
        <v>61.904761904761905</v>
      </c>
      <c r="P49" s="4">
        <f>(SUM($C29:P29)/21)*100</f>
        <v>61.904761904761905</v>
      </c>
      <c r="Q49" s="4">
        <f>(SUM($C29:Q29)/21)*100</f>
        <v>61.904761904761905</v>
      </c>
      <c r="R49" s="4">
        <f>(SUM($C29:R29)/21)*100</f>
        <v>61.904761904761905</v>
      </c>
      <c r="S49" s="4">
        <f>(SUM($C29:S29)/21)*100</f>
        <v>61.904761904761905</v>
      </c>
      <c r="T49" s="4">
        <f>(SUM($C29:T29)/21)*100</f>
        <v>61.904761904761905</v>
      </c>
      <c r="U49" s="4">
        <f>(SUM($C29:U29)/21)*100</f>
        <v>61.904761904761905</v>
      </c>
      <c r="V49" s="4">
        <f>(SUM($C29:V29)/21)*100</f>
        <v>61.904761904761905</v>
      </c>
      <c r="X49" s="6"/>
    </row>
    <row r="50" spans="1:24" x14ac:dyDescent="0.25">
      <c r="A50" s="21"/>
      <c r="B50" s="4">
        <v>2.2000000000000002</v>
      </c>
      <c r="C50" s="4">
        <v>0</v>
      </c>
      <c r="D50" s="4">
        <f>(SUM($C30:D30)/21)*100</f>
        <v>4.7619047619047619</v>
      </c>
      <c r="E50" s="4">
        <f>(SUM($C30:E30)/21)*100</f>
        <v>9.5238095238095237</v>
      </c>
      <c r="F50" s="4">
        <f>(SUM($C30:F30)/21)*100</f>
        <v>9.5238095238095237</v>
      </c>
      <c r="G50" s="4">
        <f>(SUM($C30:G30)/21)*100</f>
        <v>19.047619047619047</v>
      </c>
      <c r="H50" s="4">
        <f>(SUM($C30:H30)/21)*100</f>
        <v>28.571428571428569</v>
      </c>
      <c r="I50" s="4">
        <f>(SUM($C30:I30)/21)*100</f>
        <v>38.095238095238095</v>
      </c>
      <c r="J50" s="4">
        <f>(SUM($C30:J30)/21)*100</f>
        <v>42.857142857142854</v>
      </c>
      <c r="K50" s="4">
        <f>(SUM($C30:K30)/21)*100</f>
        <v>52.380952380952387</v>
      </c>
      <c r="L50" s="4">
        <f>(SUM($C30:L30)/21)*100</f>
        <v>57.142857142857139</v>
      </c>
      <c r="M50" s="4">
        <f>(SUM($C30:M30)/21)*100</f>
        <v>61.904761904761905</v>
      </c>
      <c r="N50" s="4">
        <f>(SUM($C30:N30)/21)*100</f>
        <v>66.666666666666657</v>
      </c>
      <c r="O50" s="4">
        <f>(SUM($C30:O30)/21)*100</f>
        <v>71.428571428571431</v>
      </c>
      <c r="P50" s="4">
        <f>(SUM($C30:P30)/21)*100</f>
        <v>71.428571428571431</v>
      </c>
      <c r="Q50" s="4">
        <f>(SUM($C30:Q30)/21)*100</f>
        <v>71.428571428571431</v>
      </c>
      <c r="R50" s="4">
        <f>(SUM($C30:R30)/21)*100</f>
        <v>71.428571428571431</v>
      </c>
      <c r="S50" s="4">
        <f>(SUM($C30:S30)/21)*100</f>
        <v>71.428571428571431</v>
      </c>
      <c r="T50" s="4">
        <f>(SUM($C30:T30)/21)*100</f>
        <v>71.428571428571431</v>
      </c>
      <c r="U50" s="4">
        <f>(SUM($C30:U30)/21)*100</f>
        <v>71.428571428571431</v>
      </c>
      <c r="V50" s="4">
        <f>(SUM($C30:V30)/21)*100</f>
        <v>71.428571428571431</v>
      </c>
      <c r="X50" s="6"/>
    </row>
    <row r="51" spans="1:24" x14ac:dyDescent="0.25">
      <c r="A51" s="21"/>
      <c r="B51" s="4">
        <v>2.2999999999999998</v>
      </c>
      <c r="C51" s="4">
        <v>0</v>
      </c>
      <c r="D51" s="4">
        <f>(SUM($C31:D31)/21)*100</f>
        <v>0</v>
      </c>
      <c r="E51" s="4">
        <f>(SUM($C31:E31)/21)*100</f>
        <v>0</v>
      </c>
      <c r="F51" s="4">
        <f>(SUM($C31:F31)/21)*100</f>
        <v>4.7619047619047619</v>
      </c>
      <c r="G51" s="4">
        <f>(SUM($C31:G31)/21)*100</f>
        <v>9.5238095238095237</v>
      </c>
      <c r="H51" s="4">
        <f>(SUM($C31:H31)/21)*100</f>
        <v>14.285714285714285</v>
      </c>
      <c r="I51" s="4">
        <f>(SUM($C31:I31)/21)*100</f>
        <v>23.809523809523807</v>
      </c>
      <c r="J51" s="4">
        <f>(SUM($C31:J31)/21)*100</f>
        <v>33.333333333333329</v>
      </c>
      <c r="K51" s="4">
        <f>(SUM($C31:K31)/21)*100</f>
        <v>42.857142857142854</v>
      </c>
      <c r="L51" s="4">
        <f>(SUM($C31:L31)/21)*100</f>
        <v>47.619047619047613</v>
      </c>
      <c r="M51" s="4">
        <f>(SUM($C31:M31)/21)*100</f>
        <v>52.380952380952387</v>
      </c>
      <c r="N51" s="4">
        <f>(SUM($C31:N31)/21)*100</f>
        <v>57.142857142857139</v>
      </c>
      <c r="O51" s="4">
        <f>(SUM($C31:O31)/21)*100</f>
        <v>61.904761904761905</v>
      </c>
      <c r="P51" s="4">
        <f>(SUM($C31:P31)/21)*100</f>
        <v>66.666666666666657</v>
      </c>
      <c r="Q51" s="4">
        <f>(SUM($C31:Q31)/21)*100</f>
        <v>66.666666666666657</v>
      </c>
      <c r="R51" s="4">
        <f>(SUM($C31:R31)/21)*100</f>
        <v>66.666666666666657</v>
      </c>
      <c r="S51" s="4">
        <f>(SUM($C31:S31)/21)*100</f>
        <v>66.666666666666657</v>
      </c>
      <c r="T51" s="4">
        <f>(SUM($C31:T31)/21)*100</f>
        <v>66.666666666666657</v>
      </c>
      <c r="U51" s="4">
        <f>(SUM($C31:U31)/21)*100</f>
        <v>66.666666666666657</v>
      </c>
      <c r="V51" s="4">
        <f>(SUM($C31:V31)/21)*100</f>
        <v>66.666666666666657</v>
      </c>
      <c r="X51" s="6"/>
    </row>
    <row r="52" spans="1:24" x14ac:dyDescent="0.25">
      <c r="A52" s="22"/>
      <c r="B52" s="4">
        <v>2.4</v>
      </c>
      <c r="C52" s="4">
        <v>0</v>
      </c>
      <c r="D52" s="4">
        <f>(SUM($C32:D32)/21)*100</f>
        <v>0</v>
      </c>
      <c r="E52" s="4">
        <f>(SUM($C32:E32)/21)*100</f>
        <v>9.5238095238095237</v>
      </c>
      <c r="F52" s="4">
        <f>(SUM($C32:F32)/21)*100</f>
        <v>14.285714285714285</v>
      </c>
      <c r="G52" s="4">
        <f>(SUM($C32:G32)/21)*100</f>
        <v>14.285714285714285</v>
      </c>
      <c r="H52" s="4">
        <f>(SUM($C32:H32)/21)*100</f>
        <v>19.047619047619047</v>
      </c>
      <c r="I52" s="4">
        <f>(SUM($C32:I32)/21)*100</f>
        <v>23.809523809523807</v>
      </c>
      <c r="J52" s="4">
        <f>(SUM($C32:J32)/21)*100</f>
        <v>33.333333333333329</v>
      </c>
      <c r="K52" s="4">
        <f>(SUM($C32:K32)/21)*100</f>
        <v>47.619047619047613</v>
      </c>
      <c r="L52" s="4">
        <f>(SUM($C32:L32)/21)*100</f>
        <v>57.142857142857139</v>
      </c>
      <c r="M52" s="4">
        <f>(SUM($C32:M32)/21)*100</f>
        <v>61.904761904761905</v>
      </c>
      <c r="N52" s="4">
        <f>(SUM($C32:N32)/21)*100</f>
        <v>66.666666666666657</v>
      </c>
      <c r="O52" s="4">
        <f>(SUM($C32:O32)/21)*100</f>
        <v>71.428571428571431</v>
      </c>
      <c r="P52" s="4">
        <f>(SUM($C32:P32)/21)*100</f>
        <v>71.428571428571431</v>
      </c>
      <c r="Q52" s="4">
        <f>(SUM($C32:Q32)/21)*100</f>
        <v>71.428571428571431</v>
      </c>
      <c r="R52" s="4">
        <f>(SUM($C32:R32)/21)*100</f>
        <v>71.428571428571431</v>
      </c>
      <c r="S52" s="4">
        <f>(SUM($C32:S32)/21)*100</f>
        <v>71.428571428571431</v>
      </c>
      <c r="T52" s="4">
        <f>(SUM($C32:T32)/21)*100</f>
        <v>71.428571428571431</v>
      </c>
      <c r="U52" s="4">
        <f>(SUM($C32:U32)/21)*100</f>
        <v>71.428571428571431</v>
      </c>
      <c r="V52" s="4">
        <f>(SUM($C32:V32)/21)*100</f>
        <v>71.428571428571431</v>
      </c>
      <c r="X52" s="6"/>
    </row>
    <row r="53" spans="1:24" x14ac:dyDescent="0.25">
      <c r="A53" s="8"/>
      <c r="B53" s="4" t="s">
        <v>8</v>
      </c>
      <c r="C53" s="4">
        <f>AVERAGE(C49:C52)</f>
        <v>0</v>
      </c>
      <c r="D53" s="4">
        <f t="shared" ref="D53:V53" si="5">AVERAGE(D49:D52)</f>
        <v>2.3809523809523809</v>
      </c>
      <c r="E53" s="4">
        <f t="shared" si="5"/>
        <v>7.1428571428571423</v>
      </c>
      <c r="F53" s="4">
        <f t="shared" si="5"/>
        <v>9.5238095238095237</v>
      </c>
      <c r="G53" s="4">
        <f t="shared" si="5"/>
        <v>14.285714285714285</v>
      </c>
      <c r="H53" s="4">
        <f t="shared" si="5"/>
        <v>20.238095238095237</v>
      </c>
      <c r="I53" s="4">
        <f t="shared" si="5"/>
        <v>28.571428571428569</v>
      </c>
      <c r="J53" s="4">
        <f t="shared" si="5"/>
        <v>35.714285714285708</v>
      </c>
      <c r="K53" s="4">
        <f t="shared" si="5"/>
        <v>45.238095238095241</v>
      </c>
      <c r="L53" s="4">
        <f t="shared" si="5"/>
        <v>52.38095238095238</v>
      </c>
      <c r="M53" s="4">
        <f t="shared" si="5"/>
        <v>57.142857142857146</v>
      </c>
      <c r="N53" s="4">
        <f t="shared" si="5"/>
        <v>61.904761904761898</v>
      </c>
      <c r="O53" s="4">
        <f t="shared" si="5"/>
        <v>66.666666666666671</v>
      </c>
      <c r="P53" s="4">
        <f t="shared" si="5"/>
        <v>67.857142857142861</v>
      </c>
      <c r="Q53" s="4">
        <f t="shared" si="5"/>
        <v>67.857142857142861</v>
      </c>
      <c r="R53" s="4">
        <f t="shared" si="5"/>
        <v>67.857142857142861</v>
      </c>
      <c r="S53" s="4">
        <f t="shared" si="5"/>
        <v>67.857142857142861</v>
      </c>
      <c r="T53" s="4">
        <f t="shared" si="5"/>
        <v>67.857142857142861</v>
      </c>
      <c r="U53" s="4">
        <f t="shared" si="5"/>
        <v>67.857142857142861</v>
      </c>
      <c r="V53" s="4">
        <f t="shared" si="5"/>
        <v>67.857142857142861</v>
      </c>
      <c r="X53" s="6"/>
    </row>
    <row r="54" spans="1:24" x14ac:dyDescent="0.25">
      <c r="A54" s="8"/>
      <c r="B54" s="4" t="s">
        <v>10</v>
      </c>
      <c r="C54" s="4">
        <f>STDEV(C49:C52)</f>
        <v>0</v>
      </c>
      <c r="D54" s="4">
        <f t="shared" ref="D54:V54" si="6">STDEV(D49:D52)</f>
        <v>2.7492869961410751</v>
      </c>
      <c r="E54" s="4">
        <f t="shared" si="6"/>
        <v>4.7619047619047619</v>
      </c>
      <c r="F54" s="4">
        <f t="shared" si="6"/>
        <v>3.8880789567986942</v>
      </c>
      <c r="G54" s="4">
        <f t="shared" si="6"/>
        <v>3.8880789567986969</v>
      </c>
      <c r="H54" s="4">
        <f t="shared" si="6"/>
        <v>5.9919320914847241</v>
      </c>
      <c r="I54" s="4">
        <f t="shared" si="6"/>
        <v>6.7343502970147382</v>
      </c>
      <c r="J54" s="4">
        <f t="shared" si="6"/>
        <v>4.7619047619047938</v>
      </c>
      <c r="K54" s="4">
        <f t="shared" si="6"/>
        <v>6.1475926130275882</v>
      </c>
      <c r="L54" s="4">
        <f t="shared" si="6"/>
        <v>5.498573992282151</v>
      </c>
      <c r="M54" s="4">
        <f t="shared" si="6"/>
        <v>5.4985739922821475</v>
      </c>
      <c r="N54" s="4">
        <f t="shared" si="6"/>
        <v>5.4985739922821475</v>
      </c>
      <c r="O54" s="4">
        <f t="shared" si="6"/>
        <v>5.498573992282151</v>
      </c>
      <c r="P54" s="4">
        <f t="shared" si="6"/>
        <v>4.5591767036016115</v>
      </c>
      <c r="Q54" s="4">
        <f t="shared" si="6"/>
        <v>4.5591767036016115</v>
      </c>
      <c r="R54" s="4">
        <f t="shared" si="6"/>
        <v>4.5591767036016115</v>
      </c>
      <c r="S54" s="4">
        <f t="shared" si="6"/>
        <v>4.5591767036016115</v>
      </c>
      <c r="T54" s="4">
        <f t="shared" si="6"/>
        <v>4.5591767036016115</v>
      </c>
      <c r="U54" s="4">
        <f t="shared" si="6"/>
        <v>4.5591767036016115</v>
      </c>
      <c r="V54" s="4">
        <f t="shared" si="6"/>
        <v>4.5591767036016115</v>
      </c>
      <c r="X54" s="6"/>
    </row>
    <row r="55" spans="1:24" x14ac:dyDescent="0.25">
      <c r="A55" s="14" t="s">
        <v>22</v>
      </c>
      <c r="B55" s="3">
        <v>3.1</v>
      </c>
      <c r="C55" s="3">
        <v>0</v>
      </c>
      <c r="D55" s="3">
        <f>(SUM($C33:D33)/21)*100</f>
        <v>0</v>
      </c>
      <c r="E55" s="3">
        <f>(SUM($C33:E33)/21)*100</f>
        <v>0</v>
      </c>
      <c r="F55" s="3">
        <f>(SUM($C33:F33)/21)*100</f>
        <v>0</v>
      </c>
      <c r="G55" s="3">
        <f>(SUM($C33:G33)/21)*100</f>
        <v>0</v>
      </c>
      <c r="H55" s="3">
        <f>(SUM($C33:H33)/21)*100</f>
        <v>0</v>
      </c>
      <c r="I55" s="3">
        <f>(SUM($C33:I33)/21)*100</f>
        <v>4.7619047619047619</v>
      </c>
      <c r="J55" s="3">
        <f>(SUM($C33:J33)/21)*100</f>
        <v>9.5238095238095237</v>
      </c>
      <c r="K55" s="3">
        <f>(SUM($C33:K33)/21)*100</f>
        <v>9.5238095238095237</v>
      </c>
      <c r="L55" s="3">
        <f>(SUM($C33:L33)/21)*100</f>
        <v>14.285714285714285</v>
      </c>
      <c r="M55" s="3">
        <f>(SUM($C33:M33)/21)*100</f>
        <v>19.047619047619047</v>
      </c>
      <c r="N55" s="3">
        <f>(SUM($C33:N33)/21)*100</f>
        <v>19.047619047619047</v>
      </c>
      <c r="O55" s="3">
        <f>(SUM($C33:O33)/21)*100</f>
        <v>19.047619047619047</v>
      </c>
      <c r="P55" s="3">
        <f>(SUM($C33:P33)/21)*100</f>
        <v>19.047619047619047</v>
      </c>
      <c r="Q55" s="3">
        <f>(SUM($C33:Q33)/21)*100</f>
        <v>19.047619047619047</v>
      </c>
      <c r="R55" s="3">
        <f>(SUM($C33:R33)/21)*100</f>
        <v>19.047619047619047</v>
      </c>
      <c r="S55" s="3">
        <f>(SUM($C33:S33)/21)*100</f>
        <v>19.047619047619047</v>
      </c>
      <c r="T55" s="3">
        <f>(SUM($C33:T33)/21)*100</f>
        <v>19.047619047619047</v>
      </c>
      <c r="U55" s="3">
        <f>(SUM($C33:U33)/21)*100</f>
        <v>19.047619047619047</v>
      </c>
      <c r="V55" s="3">
        <f>(SUM($C33:V33)/21)*100</f>
        <v>19.047619047619047</v>
      </c>
      <c r="X55" s="6"/>
    </row>
    <row r="56" spans="1:24" x14ac:dyDescent="0.25">
      <c r="A56" s="15"/>
      <c r="B56" s="3">
        <v>3.2</v>
      </c>
      <c r="C56" s="3">
        <v>0</v>
      </c>
      <c r="D56" s="3">
        <f>(SUM($C34:D34)/21)*100</f>
        <v>0</v>
      </c>
      <c r="E56" s="3">
        <f>(SUM($C34:E34)/21)*100</f>
        <v>0</v>
      </c>
      <c r="F56" s="3">
        <f>(SUM($C34:F34)/21)*100</f>
        <v>4.7619047619047619</v>
      </c>
      <c r="G56" s="3">
        <f>(SUM($C34:G34)/21)*100</f>
        <v>4.7619047619047619</v>
      </c>
      <c r="H56" s="3">
        <f>(SUM($C34:H34)/21)*100</f>
        <v>4.7619047619047619</v>
      </c>
      <c r="I56" s="3">
        <f>(SUM($C34:I34)/21)*100</f>
        <v>9.5238095238095237</v>
      </c>
      <c r="J56" s="3">
        <f>(SUM($C34:J34)/21)*100</f>
        <v>14.285714285714285</v>
      </c>
      <c r="K56" s="3">
        <f>(SUM($C34:K34)/21)*100</f>
        <v>19.047619047619047</v>
      </c>
      <c r="L56" s="3">
        <f>(SUM($C34:L34)/21)*100</f>
        <v>19.047619047619047</v>
      </c>
      <c r="M56" s="3">
        <f>(SUM($C34:M34)/21)*100</f>
        <v>23.809523809523807</v>
      </c>
      <c r="N56" s="3">
        <f>(SUM($C34:N34)/21)*100</f>
        <v>23.809523809523807</v>
      </c>
      <c r="O56" s="3">
        <f>(SUM($C34:O34)/21)*100</f>
        <v>23.809523809523807</v>
      </c>
      <c r="P56" s="3">
        <f>(SUM($C34:P34)/21)*100</f>
        <v>23.809523809523807</v>
      </c>
      <c r="Q56" s="3">
        <f>(SUM($C34:Q34)/21)*100</f>
        <v>23.809523809523807</v>
      </c>
      <c r="R56" s="3">
        <f>(SUM($C34:R34)/21)*100</f>
        <v>23.809523809523807</v>
      </c>
      <c r="S56" s="3">
        <f>(SUM($C34:S34)/21)*100</f>
        <v>23.809523809523807</v>
      </c>
      <c r="T56" s="3">
        <f>(SUM($C34:T34)/21)*100</f>
        <v>23.809523809523807</v>
      </c>
      <c r="U56" s="3">
        <f>(SUM($C34:U34)/21)*100</f>
        <v>23.809523809523807</v>
      </c>
      <c r="V56" s="3">
        <f>(SUM($C34:V34)/21)*100</f>
        <v>23.809523809523807</v>
      </c>
      <c r="X56" s="6"/>
    </row>
    <row r="57" spans="1:24" x14ac:dyDescent="0.25">
      <c r="A57" s="15"/>
      <c r="B57" s="3">
        <v>3.3</v>
      </c>
      <c r="C57" s="3">
        <v>0</v>
      </c>
      <c r="D57" s="3">
        <f>(SUM($C35:D35)/21)*100</f>
        <v>0</v>
      </c>
      <c r="E57" s="3">
        <f>(SUM($C35:E35)/21)*100</f>
        <v>0</v>
      </c>
      <c r="F57" s="3">
        <f>(SUM($C35:F35)/21)*100</f>
        <v>0</v>
      </c>
      <c r="G57" s="3">
        <f>(SUM($C35:G35)/21)*100</f>
        <v>0</v>
      </c>
      <c r="H57" s="3">
        <f>(SUM($C35:H35)/21)*100</f>
        <v>0</v>
      </c>
      <c r="I57" s="3">
        <f>(SUM($C35:I35)/21)*100</f>
        <v>0</v>
      </c>
      <c r="J57" s="3">
        <f>(SUM($C35:J35)/21)*100</f>
        <v>4.7619047619047619</v>
      </c>
      <c r="K57" s="3">
        <f>(SUM($C35:K35)/21)*100</f>
        <v>9.5238095238095237</v>
      </c>
      <c r="L57" s="3">
        <f>(SUM($C35:L35)/21)*100</f>
        <v>14.285714285714285</v>
      </c>
      <c r="M57" s="3">
        <f>(SUM($C35:M35)/21)*100</f>
        <v>14.285714285714285</v>
      </c>
      <c r="N57" s="3">
        <f>(SUM($C35:N35)/21)*100</f>
        <v>19.047619047619047</v>
      </c>
      <c r="O57" s="3">
        <f>(SUM($C35:O35)/21)*100</f>
        <v>19.047619047619047</v>
      </c>
      <c r="P57" s="3">
        <f>(SUM($C35:P35)/21)*100</f>
        <v>19.047619047619047</v>
      </c>
      <c r="Q57" s="3">
        <f>(SUM($C35:Q35)/21)*100</f>
        <v>19.047619047619047</v>
      </c>
      <c r="R57" s="3">
        <f>(SUM($C35:R35)/21)*100</f>
        <v>19.047619047619047</v>
      </c>
      <c r="S57" s="3">
        <f>(SUM($C35:S35)/21)*100</f>
        <v>19.047619047619047</v>
      </c>
      <c r="T57" s="3">
        <f>(SUM($C35:T35)/21)*100</f>
        <v>19.047619047619047</v>
      </c>
      <c r="U57" s="3">
        <f>(SUM($C35:U35)/21)*100</f>
        <v>19.047619047619047</v>
      </c>
      <c r="V57" s="3">
        <f>(SUM($C35:V35)/21)*100</f>
        <v>19.047619047619047</v>
      </c>
      <c r="X57" s="6"/>
    </row>
    <row r="58" spans="1:24" x14ac:dyDescent="0.25">
      <c r="A58" s="16"/>
      <c r="B58" s="3">
        <v>3.4</v>
      </c>
      <c r="C58" s="3">
        <v>0</v>
      </c>
      <c r="D58" s="3">
        <f>(SUM($C36:D36)/21)*100</f>
        <v>0</v>
      </c>
      <c r="E58" s="3">
        <f>(SUM($C36:E36)/21)*100</f>
        <v>0</v>
      </c>
      <c r="F58" s="3">
        <f>(SUM($C36:F36)/21)*100</f>
        <v>0</v>
      </c>
      <c r="G58" s="3">
        <f>(SUM($C36:G36)/21)*100</f>
        <v>0</v>
      </c>
      <c r="H58" s="3">
        <f>(SUM($C36:H36)/21)*100</f>
        <v>0</v>
      </c>
      <c r="I58" s="3">
        <f>(SUM($C36:I36)/21)*100</f>
        <v>4.7619047619047619</v>
      </c>
      <c r="J58" s="3">
        <f>(SUM($C36:J36)/21)*100</f>
        <v>9.5238095238095237</v>
      </c>
      <c r="K58" s="3">
        <f>(SUM($C36:K36)/21)*100</f>
        <v>14.285714285714285</v>
      </c>
      <c r="L58" s="3">
        <f>(SUM($C36:L36)/21)*100</f>
        <v>23.809523809523807</v>
      </c>
      <c r="M58" s="3">
        <f>(SUM($C36:M36)/21)*100</f>
        <v>28.571428571428569</v>
      </c>
      <c r="N58" s="3">
        <f>(SUM($C36:N36)/21)*100</f>
        <v>28.571428571428569</v>
      </c>
      <c r="O58" s="3">
        <f>(SUM($C36:O36)/21)*100</f>
        <v>28.571428571428569</v>
      </c>
      <c r="P58" s="3">
        <f>(SUM($C36:P36)/21)*100</f>
        <v>28.571428571428569</v>
      </c>
      <c r="Q58" s="3">
        <f>(SUM($C36:Q36)/21)*100</f>
        <v>28.571428571428569</v>
      </c>
      <c r="R58" s="3">
        <f>(SUM($C36:R36)/21)*100</f>
        <v>28.571428571428569</v>
      </c>
      <c r="S58" s="3">
        <f>(SUM($C36:S36)/21)*100</f>
        <v>28.571428571428569</v>
      </c>
      <c r="T58" s="3">
        <f>(SUM($C36:T36)/21)*100</f>
        <v>28.571428571428569</v>
      </c>
      <c r="U58" s="3">
        <f>(SUM($C36:U36)/21)*100</f>
        <v>28.571428571428569</v>
      </c>
      <c r="V58" s="3">
        <f>(SUM($C36:V36)/21)*100</f>
        <v>28.571428571428569</v>
      </c>
      <c r="X58" s="6"/>
    </row>
    <row r="59" spans="1:24" x14ac:dyDescent="0.25">
      <c r="A59" s="9"/>
      <c r="B59" s="10" t="s">
        <v>8</v>
      </c>
      <c r="C59" s="10">
        <f>AVERAGE(C55:C58)</f>
        <v>0</v>
      </c>
      <c r="D59" s="10">
        <f t="shared" ref="D59:V59" si="7">AVERAGE(D55:D58)</f>
        <v>0</v>
      </c>
      <c r="E59" s="10">
        <f t="shared" si="7"/>
        <v>0</v>
      </c>
      <c r="F59" s="10">
        <f t="shared" si="7"/>
        <v>1.1904761904761905</v>
      </c>
      <c r="G59" s="10">
        <f t="shared" si="7"/>
        <v>1.1904761904761905</v>
      </c>
      <c r="H59" s="10">
        <f t="shared" si="7"/>
        <v>1.1904761904761905</v>
      </c>
      <c r="I59" s="10">
        <f t="shared" si="7"/>
        <v>4.7619047619047619</v>
      </c>
      <c r="J59" s="10">
        <f t="shared" si="7"/>
        <v>9.5238095238095237</v>
      </c>
      <c r="K59" s="10">
        <f t="shared" si="7"/>
        <v>13.095238095238095</v>
      </c>
      <c r="L59" s="10">
        <f t="shared" si="7"/>
        <v>17.857142857142854</v>
      </c>
      <c r="M59" s="10">
        <f t="shared" si="7"/>
        <v>21.428571428571427</v>
      </c>
      <c r="N59" s="10">
        <f t="shared" si="7"/>
        <v>22.619047619047617</v>
      </c>
      <c r="O59" s="10">
        <f t="shared" si="7"/>
        <v>22.619047619047617</v>
      </c>
      <c r="P59" s="10">
        <f t="shared" si="7"/>
        <v>22.619047619047617</v>
      </c>
      <c r="Q59" s="10">
        <f t="shared" si="7"/>
        <v>22.619047619047617</v>
      </c>
      <c r="R59" s="10">
        <f t="shared" si="7"/>
        <v>22.619047619047617</v>
      </c>
      <c r="S59" s="10">
        <f t="shared" si="7"/>
        <v>22.619047619047617</v>
      </c>
      <c r="T59" s="10">
        <f t="shared" si="7"/>
        <v>22.619047619047617</v>
      </c>
      <c r="U59" s="10">
        <f t="shared" si="7"/>
        <v>22.619047619047617</v>
      </c>
      <c r="V59" s="10">
        <f t="shared" si="7"/>
        <v>22.619047619047617</v>
      </c>
      <c r="X59" s="6"/>
    </row>
    <row r="60" spans="1:24" x14ac:dyDescent="0.25">
      <c r="A60" s="9"/>
      <c r="B60" s="10" t="s">
        <v>10</v>
      </c>
      <c r="C60" s="10">
        <f>STDEV(C55:C58)</f>
        <v>0</v>
      </c>
      <c r="D60" s="10">
        <f t="shared" ref="D60:V60" si="8">STDEV(D55:D58)</f>
        <v>0</v>
      </c>
      <c r="E60" s="10">
        <f t="shared" si="8"/>
        <v>0</v>
      </c>
      <c r="F60" s="10">
        <f t="shared" si="8"/>
        <v>2.3809523809523809</v>
      </c>
      <c r="G60" s="10">
        <f t="shared" si="8"/>
        <v>2.3809523809523809</v>
      </c>
      <c r="H60" s="10">
        <f t="shared" si="8"/>
        <v>2.3809523809523809</v>
      </c>
      <c r="I60" s="10">
        <f t="shared" si="8"/>
        <v>3.8880789567986951</v>
      </c>
      <c r="J60" s="10">
        <f t="shared" si="8"/>
        <v>3.8880789567986969</v>
      </c>
      <c r="K60" s="10">
        <f t="shared" si="8"/>
        <v>4.5591767036016071</v>
      </c>
      <c r="L60" s="10">
        <f t="shared" si="8"/>
        <v>4.559176703601624</v>
      </c>
      <c r="M60" s="10">
        <f t="shared" si="8"/>
        <v>6.1475926130276441</v>
      </c>
      <c r="N60" s="10">
        <f t="shared" si="8"/>
        <v>4.5591767036016151</v>
      </c>
      <c r="O60" s="10">
        <f t="shared" si="8"/>
        <v>4.5591767036016151</v>
      </c>
      <c r="P60" s="10">
        <f t="shared" si="8"/>
        <v>4.5591767036016151</v>
      </c>
      <c r="Q60" s="10">
        <f t="shared" si="8"/>
        <v>4.5591767036016151</v>
      </c>
      <c r="R60" s="10">
        <f t="shared" si="8"/>
        <v>4.5591767036016151</v>
      </c>
      <c r="S60" s="10">
        <f t="shared" si="8"/>
        <v>4.5591767036016151</v>
      </c>
      <c r="T60" s="10">
        <f t="shared" si="8"/>
        <v>4.5591767036016151</v>
      </c>
      <c r="U60" s="10">
        <f t="shared" si="8"/>
        <v>4.5591767036016151</v>
      </c>
      <c r="V60" s="10">
        <f t="shared" si="8"/>
        <v>4.5591767036016151</v>
      </c>
      <c r="X60" s="6"/>
    </row>
    <row r="63" spans="1:24" x14ac:dyDescent="0.25">
      <c r="A63" t="s">
        <v>16</v>
      </c>
    </row>
    <row r="65" spans="1:22" x14ac:dyDescent="0.25">
      <c r="A65" s="17" t="s">
        <v>0</v>
      </c>
      <c r="B65" s="18" t="s">
        <v>1</v>
      </c>
      <c r="C65" s="36" t="s">
        <v>2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8"/>
    </row>
    <row r="66" spans="1:22" x14ac:dyDescent="0.25">
      <c r="A66" s="17"/>
      <c r="B66" s="19"/>
      <c r="C66" s="1">
        <v>1</v>
      </c>
      <c r="D66" s="1">
        <v>2</v>
      </c>
      <c r="E66" s="1">
        <v>3</v>
      </c>
      <c r="F66" s="1">
        <v>4</v>
      </c>
      <c r="G66" s="1">
        <v>5</v>
      </c>
      <c r="H66" s="1">
        <v>6</v>
      </c>
      <c r="I66" s="1">
        <v>7</v>
      </c>
      <c r="J66" s="1">
        <v>8</v>
      </c>
      <c r="K66" s="1">
        <v>9</v>
      </c>
      <c r="L66" s="1">
        <v>10</v>
      </c>
      <c r="M66" s="1">
        <v>11</v>
      </c>
      <c r="N66" s="1">
        <v>12</v>
      </c>
      <c r="O66" s="1">
        <v>13</v>
      </c>
      <c r="P66" s="1">
        <v>14</v>
      </c>
      <c r="Q66" s="1">
        <v>15</v>
      </c>
      <c r="R66" s="1">
        <v>16</v>
      </c>
      <c r="S66" s="1">
        <v>1</v>
      </c>
      <c r="T66" s="1">
        <v>18</v>
      </c>
      <c r="U66" s="1">
        <v>19</v>
      </c>
      <c r="V66" s="1">
        <v>20</v>
      </c>
    </row>
    <row r="67" spans="1:22" x14ac:dyDescent="0.25">
      <c r="A67" s="1" t="s">
        <v>13</v>
      </c>
      <c r="B67" s="1"/>
      <c r="C67" s="1">
        <v>0</v>
      </c>
      <c r="D67" s="1">
        <v>2.1739130434782608</v>
      </c>
      <c r="E67" s="1">
        <v>5.4353260869565219</v>
      </c>
      <c r="F67" s="1">
        <v>7.5642391304347818</v>
      </c>
      <c r="G67" s="1">
        <v>11.956521739130434</v>
      </c>
      <c r="H67" s="1">
        <v>18.478260869565219</v>
      </c>
      <c r="I67" s="1">
        <v>26.086956521739129</v>
      </c>
      <c r="J67" s="1">
        <v>35.869565217391305</v>
      </c>
      <c r="K67" s="1">
        <v>45.652173913043477</v>
      </c>
      <c r="L67" s="1">
        <v>52.173913043478265</v>
      </c>
      <c r="M67" s="1">
        <v>57.608695652173914</v>
      </c>
      <c r="N67" s="1">
        <v>63.043478260869563</v>
      </c>
      <c r="O67" s="1">
        <v>68.478260869565219</v>
      </c>
      <c r="P67" s="1">
        <v>70.65217391304347</v>
      </c>
      <c r="Q67" s="1">
        <v>70.65217391304347</v>
      </c>
      <c r="R67" s="1">
        <v>70.65217391304347</v>
      </c>
      <c r="S67" s="1">
        <v>70.65217391304347</v>
      </c>
      <c r="T67" s="1">
        <v>70.65217391304347</v>
      </c>
      <c r="U67" s="1">
        <v>70.65217391304347</v>
      </c>
      <c r="V67" s="1">
        <v>70.65217391304347</v>
      </c>
    </row>
    <row r="68" spans="1:22" x14ac:dyDescent="0.25">
      <c r="A68" s="11" t="s">
        <v>20</v>
      </c>
      <c r="B68" s="1"/>
      <c r="C68" s="1">
        <v>0</v>
      </c>
      <c r="D68" s="1">
        <v>2.3809523809523809</v>
      </c>
      <c r="E68" s="1">
        <v>7.1428571428571423</v>
      </c>
      <c r="F68" s="1">
        <v>9.5238095238095237</v>
      </c>
      <c r="G68" s="1">
        <v>14.285714285714285</v>
      </c>
      <c r="H68" s="1">
        <v>20.238095238095237</v>
      </c>
      <c r="I68" s="1">
        <v>28.571428571428569</v>
      </c>
      <c r="J68" s="1">
        <v>35.714285714285708</v>
      </c>
      <c r="K68" s="1">
        <v>45.238095238095241</v>
      </c>
      <c r="L68" s="1">
        <v>52.38095238095238</v>
      </c>
      <c r="M68" s="1">
        <v>57.142857142857146</v>
      </c>
      <c r="N68" s="1">
        <v>61.904761904761898</v>
      </c>
      <c r="O68" s="1">
        <v>66.666666666666671</v>
      </c>
      <c r="P68" s="1">
        <v>67.857142857142861</v>
      </c>
      <c r="Q68" s="1">
        <v>67.857142857142861</v>
      </c>
      <c r="R68" s="1">
        <v>67.857142857142861</v>
      </c>
      <c r="S68" s="1">
        <v>67.857142857142861</v>
      </c>
      <c r="T68" s="1">
        <v>67.857142857142861</v>
      </c>
      <c r="U68" s="1">
        <v>67.857142857142861</v>
      </c>
      <c r="V68" s="1">
        <v>67.857142857142861</v>
      </c>
    </row>
    <row r="69" spans="1:22" x14ac:dyDescent="0.25">
      <c r="A69" s="11" t="s">
        <v>21</v>
      </c>
      <c r="B69" s="1"/>
      <c r="C69" s="1">
        <v>0</v>
      </c>
      <c r="D69" s="1">
        <v>0</v>
      </c>
      <c r="E69" s="1">
        <v>0</v>
      </c>
      <c r="F69" s="1">
        <v>1.1904761904761905</v>
      </c>
      <c r="G69" s="1">
        <v>1.1904761904761905</v>
      </c>
      <c r="H69" s="1">
        <v>1.1904761904761905</v>
      </c>
      <c r="I69" s="1">
        <v>4.7619047619047619</v>
      </c>
      <c r="J69" s="1">
        <v>9.5238095238095237</v>
      </c>
      <c r="K69" s="1">
        <v>13.095238095238095</v>
      </c>
      <c r="L69" s="1">
        <v>17.857142857142854</v>
      </c>
      <c r="M69" s="1">
        <v>21.428571428571427</v>
      </c>
      <c r="N69" s="1">
        <v>22.619047619047617</v>
      </c>
      <c r="O69" s="1">
        <v>22.619047619047617</v>
      </c>
      <c r="P69" s="1">
        <v>22.619047619047617</v>
      </c>
      <c r="Q69" s="1">
        <v>22.619047619047617</v>
      </c>
      <c r="R69" s="1">
        <v>22.619047619047617</v>
      </c>
      <c r="S69" s="1">
        <v>22.619047619047617</v>
      </c>
      <c r="T69" s="1">
        <v>22.619047619047617</v>
      </c>
      <c r="U69" s="1">
        <v>22.619047619047617</v>
      </c>
      <c r="V69" s="1">
        <v>22.619047619047617</v>
      </c>
    </row>
    <row r="71" spans="1:22" x14ac:dyDescent="0.25">
      <c r="A71" t="s">
        <v>10</v>
      </c>
    </row>
    <row r="72" spans="1:22" x14ac:dyDescent="0.25">
      <c r="A72" s="17" t="s">
        <v>0</v>
      </c>
      <c r="B72" s="18" t="s">
        <v>1</v>
      </c>
      <c r="C72" s="36" t="s">
        <v>2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8"/>
    </row>
    <row r="73" spans="1:22" x14ac:dyDescent="0.25">
      <c r="A73" s="17"/>
      <c r="B73" s="19"/>
      <c r="C73" s="1">
        <v>1</v>
      </c>
      <c r="D73" s="1">
        <v>2</v>
      </c>
      <c r="E73" s="1">
        <v>3</v>
      </c>
      <c r="F73" s="1">
        <v>4</v>
      </c>
      <c r="G73" s="1">
        <v>5</v>
      </c>
      <c r="H73" s="1">
        <v>6</v>
      </c>
      <c r="I73" s="1">
        <v>7</v>
      </c>
      <c r="J73" s="1">
        <v>8</v>
      </c>
      <c r="K73" s="1">
        <v>9</v>
      </c>
      <c r="L73" s="1">
        <v>10</v>
      </c>
      <c r="M73" s="1">
        <v>11</v>
      </c>
      <c r="N73" s="1">
        <v>12</v>
      </c>
      <c r="O73" s="1">
        <v>13</v>
      </c>
      <c r="P73" s="1">
        <v>14</v>
      </c>
      <c r="Q73" s="1">
        <v>15</v>
      </c>
      <c r="R73" s="1">
        <v>16</v>
      </c>
      <c r="S73" s="1">
        <v>1</v>
      </c>
      <c r="T73" s="1">
        <v>18</v>
      </c>
      <c r="U73" s="1">
        <v>19</v>
      </c>
      <c r="V73" s="1">
        <v>20</v>
      </c>
    </row>
    <row r="74" spans="1:22" x14ac:dyDescent="0.25">
      <c r="A74" s="11" t="s">
        <v>21</v>
      </c>
      <c r="B74" s="1"/>
      <c r="C74" s="1">
        <v>0</v>
      </c>
      <c r="D74" s="1">
        <v>0</v>
      </c>
      <c r="E74" s="1">
        <v>0</v>
      </c>
      <c r="F74" s="1">
        <v>2.3809523809523809</v>
      </c>
      <c r="G74" s="1">
        <v>2.3809523809523809</v>
      </c>
      <c r="H74" s="1">
        <v>2.3809523809523809</v>
      </c>
      <c r="I74" s="1">
        <v>3.8880789567986951</v>
      </c>
      <c r="J74" s="1">
        <v>3.8880789567986969</v>
      </c>
      <c r="K74" s="1">
        <v>4.5591767036016071</v>
      </c>
      <c r="L74" s="1">
        <v>4.559176703601624</v>
      </c>
      <c r="M74" s="1">
        <v>6.1475926130276441</v>
      </c>
      <c r="N74" s="1">
        <v>4.5591767036016151</v>
      </c>
      <c r="O74" s="1">
        <v>4.5591767036016151</v>
      </c>
      <c r="P74" s="1">
        <v>4.5591767036016151</v>
      </c>
      <c r="Q74" s="1">
        <v>4.5591767036016151</v>
      </c>
      <c r="R74" s="1">
        <v>4.5591767036016151</v>
      </c>
      <c r="S74" s="1">
        <v>4.5591767036016151</v>
      </c>
      <c r="T74" s="1">
        <v>4.5591767036016151</v>
      </c>
      <c r="U74" s="1">
        <v>4.5591767036016151</v>
      </c>
      <c r="V74" s="1">
        <v>4.5591767036016151</v>
      </c>
    </row>
    <row r="75" spans="1:22" x14ac:dyDescent="0.25">
      <c r="A75" s="11" t="s">
        <v>20</v>
      </c>
      <c r="B75" s="1"/>
      <c r="C75" s="1">
        <v>0</v>
      </c>
      <c r="D75" s="1">
        <v>2.7492869961410751</v>
      </c>
      <c r="E75" s="1">
        <v>4.7619047619047619</v>
      </c>
      <c r="F75" s="1">
        <v>3.8880789567986942</v>
      </c>
      <c r="G75" s="1">
        <v>3.8880789567986969</v>
      </c>
      <c r="H75" s="1">
        <v>5.9919320914847241</v>
      </c>
      <c r="I75" s="1">
        <v>6.7343502970147382</v>
      </c>
      <c r="J75" s="1">
        <v>4.7619047619047938</v>
      </c>
      <c r="K75" s="1">
        <v>6.1475926130275882</v>
      </c>
      <c r="L75" s="1">
        <v>5.498573992282151</v>
      </c>
      <c r="M75" s="1">
        <v>5.4985739922821475</v>
      </c>
      <c r="N75" s="1">
        <v>5.4985739922821475</v>
      </c>
      <c r="O75" s="1">
        <v>5.498573992282151</v>
      </c>
      <c r="P75" s="1">
        <v>4.5591767036016115</v>
      </c>
      <c r="Q75" s="1">
        <v>4.5591767036016115</v>
      </c>
      <c r="R75" s="1">
        <v>4.5591767036016115</v>
      </c>
      <c r="S75" s="1">
        <v>4.5591767036016115</v>
      </c>
      <c r="T75" s="1">
        <v>4.5591767036016115</v>
      </c>
      <c r="U75" s="1">
        <v>4.5591767036016115</v>
      </c>
      <c r="V75" s="1">
        <v>4.5591767036016115</v>
      </c>
    </row>
    <row r="76" spans="1:22" x14ac:dyDescent="0.25">
      <c r="A76" s="11" t="s">
        <v>13</v>
      </c>
      <c r="B76" s="1"/>
      <c r="C76" s="1">
        <v>0</v>
      </c>
      <c r="D76" s="1">
        <v>2.5102185616940251</v>
      </c>
      <c r="E76" s="1">
        <v>2.1735509662238259</v>
      </c>
      <c r="F76" s="1">
        <v>4.2098427945420251</v>
      </c>
      <c r="G76" s="1">
        <v>4.1627265554623438</v>
      </c>
      <c r="H76" s="1">
        <v>4.1627265554623296</v>
      </c>
      <c r="I76" s="1">
        <v>3.5499851344683875</v>
      </c>
      <c r="J76" s="1">
        <v>4.1627265554623847</v>
      </c>
      <c r="K76" s="1">
        <v>5.6130193423295767</v>
      </c>
      <c r="L76" s="1">
        <v>6.1487546190134426</v>
      </c>
      <c r="M76" s="1">
        <v>5.4708945183121394</v>
      </c>
      <c r="N76" s="1">
        <v>5.6130193423295882</v>
      </c>
      <c r="O76" s="1">
        <v>6.5217391304347752</v>
      </c>
      <c r="P76" s="1">
        <v>4.1627265554623341</v>
      </c>
      <c r="Q76" s="1">
        <v>4.1627265554623341</v>
      </c>
      <c r="R76" s="1">
        <v>4.1627265554623341</v>
      </c>
      <c r="S76" s="1">
        <v>4.1627265554623341</v>
      </c>
      <c r="T76" s="1">
        <v>4.1627265554623341</v>
      </c>
      <c r="U76" s="1">
        <v>4.1627265554623341</v>
      </c>
      <c r="V76" s="1">
        <v>4.1627265554623341</v>
      </c>
    </row>
    <row r="77" spans="1:22" x14ac:dyDescent="0.25">
      <c r="A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x14ac:dyDescent="0.25">
      <c r="A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x14ac:dyDescent="0.25">
      <c r="A79" t="s">
        <v>12</v>
      </c>
      <c r="B79" s="5">
        <f>(1-(V69/V67))*100</f>
        <v>67.985347985347985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</sheetData>
  <mergeCells count="25">
    <mergeCell ref="A72:A73"/>
    <mergeCell ref="B72:B73"/>
    <mergeCell ref="C72:V72"/>
    <mergeCell ref="C41:V41"/>
    <mergeCell ref="A43:A46"/>
    <mergeCell ref="A55:A58"/>
    <mergeCell ref="A65:A66"/>
    <mergeCell ref="B65:B66"/>
    <mergeCell ref="C65:V65"/>
    <mergeCell ref="A49:A52"/>
    <mergeCell ref="X4:X5"/>
    <mergeCell ref="A23:A24"/>
    <mergeCell ref="B23:B24"/>
    <mergeCell ref="C23:V23"/>
    <mergeCell ref="A25:A28"/>
    <mergeCell ref="C4:W4"/>
    <mergeCell ref="A33:A36"/>
    <mergeCell ref="A41:A42"/>
    <mergeCell ref="B41:B42"/>
    <mergeCell ref="A29:A32"/>
    <mergeCell ref="B4:B5"/>
    <mergeCell ref="A4:A5"/>
    <mergeCell ref="A6:A9"/>
    <mergeCell ref="A10:A13"/>
    <mergeCell ref="A14:A17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Sudax Murdan</cp:lastModifiedBy>
  <dcterms:created xsi:type="dcterms:W3CDTF">2021-10-05T08:48:46Z</dcterms:created>
  <dcterms:modified xsi:type="dcterms:W3CDTF">2022-03-18T11:01:20Z</dcterms:modified>
</cp:coreProperties>
</file>